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autoCompressPictures="0"/>
  <mc:AlternateContent xmlns:mc="http://schemas.openxmlformats.org/markup-compatibility/2006">
    <mc:Choice Requires="x15">
      <x15ac:absPath xmlns:x15ac="http://schemas.microsoft.com/office/spreadsheetml/2010/11/ac" url="C:\Users\kati.cole\Downloads\"/>
    </mc:Choice>
  </mc:AlternateContent>
  <xr:revisionPtr revIDLastSave="0" documentId="8_{F8FC5F3B-B943-4685-BBE0-F172AEB5B2A0}"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32910" yWindow="608" windowWidth="18765" windowHeight="14722"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C4" i="5"/>
  <c r="F69" i="6"/>
  <c r="D4" i="5"/>
  <c r="E4"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V6"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R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<sst xmlns="http://schemas.openxmlformats.org/spreadsheetml/2006/main" count="22195" uniqueCount="15670">
  <si>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</si>
  <si>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</si>
  <si>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</si>
  <si>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</si>
  <si>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</si>
  <si>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</si>
  <si>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</si>
  <si>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</si>
  <si>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</si>
  <si>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</si>
  <si>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</si>
  <si>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</si>
  <si>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</si>
  <si>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</si>
  <si>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</si>
  <si>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</si>
  <si>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</si>
  <si>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</si>
  <si>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</si>
  <si>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</si>
  <si>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</si>
  <si>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</si>
  <si>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</si>
  <si>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</si>
  <si>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</si>
  <si>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</si>
  <si>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</si>
  <si>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</si>
  <si>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</si>
  <si>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</si>
  <si>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</si>
  <si>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</si>
  <si>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</si>
  <si>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</si>
  <si>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</si>
  <si>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</si>
  <si>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</si>
  <si>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</si>
  <si>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</si>
  <si>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</si>
  <si>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</si>
  <si>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</si>
  <si>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</si>
  <si>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</si>
  <si>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</si>
  <si>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</si>
  <si>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</si>
  <si>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</si>
  <si>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</si>
  <si>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</si>
  <si>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</si>
  <si>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</si>
  <si>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</si>
  <si>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</si>
  <si>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</si>
  <si>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</si>
  <si>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</si>
  <si>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</si>
  <si>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</si>
  <si>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</si>
  <si>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</si>
  <si>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</si>
  <si>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</si>
  <si>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</si>
  <si>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</si>
  <si>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</si>
  <si>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</si>
  <si>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</si>
  <si>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</si>
  <si>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</si>
  <si>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</si>
  <si>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</si>
  <si>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</si>
  <si>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</si>
  <si>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</si>
  <si>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</si>
  <si>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</si>
  <si>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</si>
  <si>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</si>
  <si>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</si>
  <si>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</si>
  <si>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</si>
  <si>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</si>
  <si>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</si>
  <si>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</si>
  <si>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</si>
  <si>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</si>
  <si>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</si>
  <si>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</si>
  <si>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</si>
  <si>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</si>
  <si>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</si>
  <si>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</si>
  <si>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</si>
  <si>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</si>
  <si>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</si>
  <si>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</si>
  <si>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</si>
  <si>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</si>
  <si>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</si>
  <si>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</si>
  <si>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</si>
  <si>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</si>
  <si>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</si>
  <si>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</si>
  <si>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</si>
  <si>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</si>
  <si>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</si>
  <si>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</si>
  <si>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</si>
  <si>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</si>
  <si>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</si>
  <si>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</si>
  <si>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</si>
  <si>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</si>
  <si>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</si>
  <si>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</si>
  <si>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</si>
  <si>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</si>
  <si>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</si>
  <si>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</si>
  <si>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</si>
  <si>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</si>
  <si>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</si>
  <si>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</si>
  <si>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</si>
  <si>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</si>
  <si>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</si>
  <si>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</si>
  <si>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</si>
  <si>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</si>
  <si>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</si>
  <si>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</si>
  <si>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</si>
  <si>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</si>
  <si>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</si>
  <si>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</si>
  <si>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</si>
  <si>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</si>
  <si>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</si>
  <si>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</si>
  <si>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</si>
  <si>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</si>
  <si>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</si>
  <si>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</si>
  <si>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</si>
  <si>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</si>
  <si>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</si>
  <si>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</si>
  <si>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</si>
  <si>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</si>
  <si>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</si>
  <si>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</si>
  <si>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</si>
  <si>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</si>
  <si>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</si>
  <si>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</si>
  <si>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</si>
  <si>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</si>
  <si>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</si>
  <si>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</si>
  <si>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</si>
  <si>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</si>
  <si>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</si>
  <si>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</si>
  <si>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</si>
  <si>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</si>
  <si>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</si>
  <si>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</si>
  <si>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</si>
  <si>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</si>
  <si>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</si>
  <si>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</si>
  <si>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</si>
  <si>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</si>
  <si>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</si>
  <si>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</si>
  <si>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</si>
  <si>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</si>
  <si>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</si>
  <si>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</si>
  <si>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</si>
  <si>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</si>
  <si>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</si>
  <si>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</si>
  <si>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</si>
  <si>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</si>
  <si>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</si>
  <si>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</si>
  <si>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</si>
  <si>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</si>
  <si>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</si>
  <si>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</si>
  <si>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</si>
  <si>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</si>
  <si>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</si>
  <si>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</si>
  <si>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</si>
  <si>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</si>
  <si>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</si>
  <si>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</si>
  <si>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</si>
  <si>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</si>
  <si>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</si>
  <si>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</si>
  <si>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</si>
  <si>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</si>
  <si>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</si>
  <si>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</si>
  <si>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</si>
  <si>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</si>
  <si>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</si>
  <si>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</si>
  <si>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</si>
  <si>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</si>
  <si>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</si>
  <si>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</si>
  <si>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</si>
  <si>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</si>
  <si>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</si>
  <si>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</si>
  <si>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</si>
  <si>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</si>
  <si>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</si>
  <si>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</si>
  <si>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</si>
  <si>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</si>
  <si>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</si>
  <si>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</si>
  <si>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</si>
  <si>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</si>
  <si>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</si>
  <si>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</si>
  <si>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</si>
  <si>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</si>
  <si>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</si>
  <si>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</si>
  <si>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</si>
  <si>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</si>
  <si>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</si>
  <si>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</si>
  <si>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</si>
  <si>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</si>
  <si>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</si>
  <si>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</si>
  <si>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</si>
  <si>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</si>
  <si>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</si>
  <si>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</si>
  <si>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</si>
  <si>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</si>
  <si>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</si>
  <si>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</si>
  <si>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</si>
  <si>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</si>
  <si>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</si>
  <si>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</si>
  <si>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</si>
  <si>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</si>
  <si>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</si>
  <si>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</si>
  <si>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</si>
  <si>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</si>
  <si>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</si>
  <si>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</si>
  <si>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</si>
  <si>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</si>
  <si>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</si>
  <si>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</si>
  <si>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</si>
  <si>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</si>
  <si>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</si>
  <si>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</si>
  <si>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</si>
  <si>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</si>
  <si>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</si>
  <si>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</si>
  <si>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</si>
  <si>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</si>
  <si>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</si>
  <si>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</si>
  <si>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</si>
  <si>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</si>
  <si>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</si>
  <si>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</si>
  <si>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</si>
  <si>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</si>
  <si>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</si>
  <si>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</si>
  <si>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</si>
  <si>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</si>
  <si>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</si>
  <si>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</si>
  <si>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</si>
  <si>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</si>
  <si>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</si>
  <si>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</si>
  <si>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</si>
  <si>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</si>
  <si>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</si>
  <si>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</si>
  <si>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</si>
  <si>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</si>
  <si>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</si>
  <si>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</si>
  <si>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</si>
  <si>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</si>
  <si>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</si>
  <si>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</si>
  <si>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</si>
  <si>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</si>
  <si>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</si>
  <si>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</si>
  <si>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</si>
  <si>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</si>
  <si>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</si>
  <si>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</si>
  <si>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</si>
  <si>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</si>
  <si>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</si>
  <si>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</si>
  <si>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</si>
  <si>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</si>
  <si>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</si>
  <si>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</si>
  <si>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</si>
  <si>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</si>
  <si>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</si>
  <si>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</si>
  <si>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</si>
  <si>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</si>
  <si>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</si>
  <si>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</si>
  <si>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</si>
  <si>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</si>
  <si>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</si>
  <si>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</si>
  <si>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</si>
  <si>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</si>
  <si>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</si>
  <si>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</si>
  <si>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</si>
  <si>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</si>
  <si>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</si>
  <si>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</si>
  <si>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</si>
  <si>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</si>
  <si>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</si>
  <si>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</si>
  <si>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</si>
  <si>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</si>
  <si>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</si>
  <si>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</si>
  <si>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</si>
  <si>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</si>
  <si>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</si>
  <si>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</si>
  <si>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</si>
  <si>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</si>
  <si>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</si>
  <si>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</si>
  <si>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</si>
  <si>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</si>
  <si>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</si>
  <si>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</si>
  <si>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</si>
  <si>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</si>
  <si>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</si>
  <si>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</si>
  <si>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</si>
  <si>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</si>
  <si>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</si>
  <si>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</si>
  <si>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</si>
  <si>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</si>
  <si>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</si>
  <si>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</si>
  <si>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</si>
  <si>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</si>
  <si>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</si>
  <si>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</si>
  <si>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</si>
  <si>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</si>
  <si>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</si>
  <si>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</si>
  <si>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</si>
  <si>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</si>
  <si>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</si>
  <si>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</si>
  <si>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</si>
  <si>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</si>
  <si>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</si>
  <si>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</si>
  <si>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</si>
  <si>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</si>
  <si>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</si>
  <si>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</si>
  <si>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</si>
  <si>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</si>
  <si>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</si>
  <si>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</si>
  <si>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</si>
  <si>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</si>
  <si>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</si>
  <si>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</si>
  <si>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</si>
  <si>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</si>
  <si>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</si>
  <si>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</si>
  <si>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</si>
  <si>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</si>
  <si>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</si>
  <si>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</si>
  <si>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</si>
  <si>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</si>
  <si>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</si>
  <si>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</si>
  <si>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</si>
  <si>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</si>
  <si>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</si>
  <si>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</si>
  <si>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</si>
  <si>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</si>
  <si>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</si>
  <si>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</si>
  <si>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</si>
  <si>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</si>
  <si>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</si>
  <si>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</si>
  <si>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</si>
  <si>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</si>
  <si>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</si>
  <si>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</si>
  <si>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</si>
  <si>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</si>
  <si>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</si>
  <si>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</si>
  <si>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</si>
  <si>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</si>
  <si>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</si>
  <si>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</si>
  <si>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</si>
  <si>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</si>
  <si>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</si>
  <si>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</si>
  <si>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</si>
  <si>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</si>
  <si>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</si>
  <si>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</si>
  <si>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</si>
  <si>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</si>
  <si>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</si>
  <si>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</si>
  <si>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</si>
  <si>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</si>
  <si>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</si>
  <si>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</si>
  <si>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</si>
  <si>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</si>
  <si>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</si>
  <si>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</si>
  <si>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</si>
  <si>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</si>
  <si>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</si>
  <si>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</si>
  <si>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</si>
  <si>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</si>
  <si>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</si>
  <si>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</si>
  <si>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</si>
  <si>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</si>
  <si>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</si>
  <si>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</si>
  <si>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</si>
  <si>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</si>
  <si>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</si>
  <si>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</si>
  <si>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</si>
  <si>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</si>
  <si>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</si>
  <si>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</si>
  <si>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</si>
  <si>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</si>
  <si>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</si>
  <si>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</si>
  <si>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</si>
  <si>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</si>
  <si>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</si>
  <si>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</si>
  <si>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</si>
  <si>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</si>
  <si>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</si>
  <si>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</si>
  <si>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</si>
  <si>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</si>
  <si>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</si>
  <si>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</si>
  <si>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</si>
  <si>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</si>
  <si>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</si>
  <si>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</si>
  <si>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</si>
  <si>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</si>
  <si>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</si>
  <si>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</si>
  <si>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</si>
  <si>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</si>
  <si>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</si>
  <si>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</si>
  <si>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</si>
  <si>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</si>
  <si>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</si>
  <si>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</si>
  <si>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</si>
  <si>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</si>
  <si>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</si>
  <si>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</si>
  <si>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</si>
  <si>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</si>
  <si>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</si>
  <si>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</si>
  <si>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</si>
  <si>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</si>
  <si>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</si>
  <si>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</si>
  <si>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</si>
  <si>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</si>
  <si>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</si>
  <si>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</si>
  <si>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</si>
  <si>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</si>
  <si>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</si>
  <si>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</si>
  <si>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</si>
  <si>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</si>
  <si>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</si>
  <si>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</si>
  <si>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</si>
  <si>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</si>
  <si>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</si>
  <si>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</si>
  <si>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</si>
  <si>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</si>
  <si>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</si>
  <si>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</si>
  <si>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</si>
  <si>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</si>
  <si>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</si>
  <si>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</si>
  <si>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</si>
  <si>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</si>
  <si>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</si>
  <si>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</si>
  <si>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</si>
  <si>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</si>
  <si>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</si>
  <si>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</si>
  <si>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</si>
  <si>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</si>
  <si>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</si>
  <si>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</si>
  <si>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</si>
  <si>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</si>
  <si>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</si>
  <si>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</si>
  <si>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</si>
  <si>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</si>
  <si>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</si>
  <si>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</si>
  <si>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</si>
  <si>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</si>
  <si>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</si>
  <si>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</si>
  <si>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</si>
  <si>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</si>
  <si>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</si>
  <si>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</si>
  <si>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</si>
  <si>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</si>
  <si>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</si>
  <si>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</si>
  <si>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</si>
  <si>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</si>
  <si>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</si>
  <si>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</si>
  <si>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</si>
  <si>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</si>
  <si>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</si>
  <si>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</si>
  <si>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</si>
  <si>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</si>
  <si>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</si>
  <si>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</si>
  <si>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</si>
  <si>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</si>
  <si>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</si>
  <si>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</si>
  <si>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</si>
  <si>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</si>
  <si>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</si>
  <si>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</si>
  <si>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</si>
  <si>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</si>
  <si>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</si>
  <si>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</si>
  <si>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</si>
  <si>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</si>
  <si>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</si>
  <si>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</si>
  <si>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</si>
  <si>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</si>
  <si>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</si>
  <si>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</si>
  <si>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</si>
  <si>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</si>
  <si>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</si>
  <si>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</si>
  <si>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</si>
  <si>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</si>
  <si>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</si>
  <si>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</si>
  <si>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</si>
  <si>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</si>
  <si>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</si>
  <si>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</si>
  <si>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</si>
  <si>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</si>
  <si>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</si>
  <si>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</si>
  <si>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</si>
  <si>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</si>
  <si>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</si>
  <si>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</si>
  <si>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</si>
  <si>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</si>
  <si>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</si>
  <si>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</si>
  <si>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</si>
  <si>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</si>
  <si>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</si>
  <si>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</si>
  <si>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</si>
  <si>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</si>
  <si>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</si>
  <si>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</si>
  <si>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</si>
  <si>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</si>
  <si>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</si>
  <si>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</si>
  <si>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</si>
  <si>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</si>
  <si>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</si>
  <si>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</si>
  <si>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</si>
  <si>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</si>
  <si>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</si>
  <si>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</si>
  <si>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</si>
  <si>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</si>
  <si>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</si>
  <si>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</si>
  <si>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</si>
  <si>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</si>
  <si>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</si>
  <si>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</si>
  <si>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</si>
  <si>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</si>
  <si>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</si>
  <si>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</si>
  <si>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</si>
  <si>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</si>
  <si>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</si>
  <si>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</si>
  <si>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</si>
  <si>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</si>
  <si>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</si>
  <si>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</si>
  <si>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</si>
  <si>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</si>
  <si>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</si>
  <si>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</si>
  <si>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</si>
  <si>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</si>
  <si>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</si>
  <si>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</si>
  <si>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</si>
  <si>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</si>
  <si>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</si>
  <si>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</si>
  <si>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</si>
  <si>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</si>
  <si>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</si>
  <si>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</si>
  <si>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</si>
  <si>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</si>
  <si>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</si>
  <si>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</si>
  <si>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</si>
  <si>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</si>
  <si>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</si>
  <si>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</si>
  <si>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</si>
  <si>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</si>
  <si>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</si>
  <si>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</si>
  <si>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</si>
  <si>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</si>
  <si>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</si>
  <si>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</si>
  <si>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</si>
  <si>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</si>
  <si>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</si>
  <si>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</si>
  <si>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</si>
  <si>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</si>
  <si>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</si>
  <si>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</si>
  <si>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</si>
  <si>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</si>
  <si>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</si>
  <si>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</si>
  <si>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</si>
  <si>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</si>
  <si>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</si>
  <si>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</si>
  <si>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</si>
  <si>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</si>
  <si>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</si>
  <si>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</si>
  <si>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</si>
  <si>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</si>
  <si>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</si>
  <si>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</si>
  <si>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</si>
  <si>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</si>
  <si>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</si>
  <si>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</si>
  <si>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</si>
  <si>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</si>
  <si>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</si>
  <si>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</si>
  <si>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</si>
  <si>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</si>
  <si>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</si>
  <si>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</si>
  <si>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</si>
  <si>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</si>
  <si>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</si>
  <si>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</si>
  <si>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</si>
  <si>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</si>
  <si>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</si>
  <si>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</si>
  <si>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</si>
  <si>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</si>
  <si>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</si>
  <si>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</si>
  <si>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</si>
  <si>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</si>
  <si>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</si>
  <si>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</si>
  <si>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</si>
  <si>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</si>
  <si>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</si>
  <si>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</si>
  <si>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</si>
  <si>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</si>
  <si>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</si>
  <si>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</si>
  <si>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</si>
  <si>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</si>
  <si>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</si>
  <si>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</si>
  <si>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</si>
  <si>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</si>
  <si>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</si>
  <si>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</si>
  <si>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</si>
  <si>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</si>
  <si>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</si>
  <si>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</si>
  <si>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</si>
  <si>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</si>
  <si>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</si>
  <si>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</si>
  <si>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</si>
  <si>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</si>
  <si>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</si>
  <si>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</si>
  <si>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</si>
  <si>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</si>
  <si>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</si>
  <si>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</si>
  <si>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</si>
  <si>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</si>
  <si>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</si>
  <si>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</si>
  <si>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</si>
  <si>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</si>
  <si>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</si>
  <si>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</si>
  <si>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</si>
  <si>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</si>
  <si>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</si>
  <si>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</si>
  <si>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</si>
  <si>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</si>
  <si>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</si>
  <si>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</si>
  <si>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</si>
  <si>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</si>
  <si>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</si>
  <si>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</si>
  <si>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</si>
  <si>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</si>
  <si>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</si>
  <si>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</si>
  <si>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</si>
  <si>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</si>
  <si>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</si>
  <si>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</si>
  <si>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</si>
  <si>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</si>
  <si>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</si>
  <si>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</si>
  <si>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</si>
  <si>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</si>
  <si>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</si>
  <si>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</si>
  <si>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</si>
  <si>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</si>
  <si>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</si>
  <si>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</si>
  <si>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</si>
  <si>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</si>
  <si>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</si>
  <si>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</si>
  <si>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</si>
  <si>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</si>
  <si>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</si>
  <si>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</si>
  <si>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</si>
  <si>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</si>
  <si>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</si>
  <si>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</si>
  <si>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</si>
  <si>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</si>
  <si>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</si>
  <si>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</si>
  <si>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</si>
  <si>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</si>
  <si>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</si>
  <si>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</si>
  <si>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</si>
  <si>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</si>
  <si>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</si>
  <si>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</si>
  <si>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</si>
  <si>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</si>
  <si>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</si>
  <si>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</si>
  <si>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</si>
  <si>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</si>
  <si>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</si>
  <si>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</si>
  <si>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</si>
  <si>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</si>
  <si>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</si>
  <si>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</si>
  <si>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</si>
  <si>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</si>
  <si>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</si>
  <si>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</si>
  <si>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</si>
  <si>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</si>
  <si>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</si>
  <si>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</si>
  <si>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</si>
  <si>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</si>
  <si>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</si>
  <si>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</si>
  <si>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</si>
  <si>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</si>
  <si>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</si>
  <si>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</si>
  <si>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</si>
  <si>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</si>
  <si>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</si>
  <si>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</si>
  <si>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</si>
  <si>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</si>
  <si>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</si>
  <si>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</si>
  <si>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</si>
  <si>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</si>
  <si>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</si>
  <si>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</si>
  <si>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</si>
  <si>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</si>
  <si>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</si>
  <si>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</si>
  <si>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</si>
  <si>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</si>
  <si>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</si>
  <si>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</si>
  <si>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</si>
  <si>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</si>
  <si>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</si>
  <si>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</si>
  <si>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</si>
  <si>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</si>
  <si>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</si>
  <si>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</si>
  <si>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</si>
  <si>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</si>
  <si>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</si>
  <si>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</si>
  <si>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</si>
  <si>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</si>
  <si>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</si>
  <si>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</si>
  <si>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</si>
  <si>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</si>
  <si>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</si>
  <si>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</si>
  <si>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</si>
  <si>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</si>
  <si>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</si>
  <si>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</si>
  <si>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</si>
  <si>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</si>
  <si>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</si>
  <si>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</si>
  <si>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</si>
  <si>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</si>
  <si>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</si>
  <si>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</si>
  <si>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</si>
  <si>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</si>
  <si>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</si>
  <si>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</si>
  <si>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</si>
  <si>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</si>
  <si>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</si>
  <si>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</si>
  <si>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</si>
  <si>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</si>
  <si>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</si>
  <si>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</si>
  <si>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</si>
  <si>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</si>
  <si>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</si>
  <si>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</si>
  <si>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</si>
  <si>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</si>
  <si>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</si>
  <si>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</si>
  <si>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</si>
  <si>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</si>
  <si>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</si>
  <si>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</si>
  <si>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</si>
  <si>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</si>
  <si>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</si>
  <si>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</si>
  <si>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</si>
  <si>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</si>
  <si>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</si>
  <si>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</si>
  <si>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</si>
  <si>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</si>
  <si>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</si>
  <si>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</si>
  <si>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</si>
  <si>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</si>
  <si>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</si>
  <si>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</si>
  <si>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</si>
  <si>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</si>
  <si>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</si>
  <si>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</si>
  <si>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</si>
  <si>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</si>
  <si>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</si>
  <si>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</si>
  <si>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</si>
  <si>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</si>
  <si>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</si>
  <si>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</si>
  <si>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</si>
  <si>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</si>
  <si>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</si>
  <si>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</si>
  <si>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</si>
  <si>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</si>
  <si>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</si>
  <si>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</si>
  <si>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</si>
  <si>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</si>
  <si>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</si>
  <si>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</si>
  <si>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</si>
  <si>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</si>
  <si>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</si>
  <si>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</si>
  <si>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</si>
  <si>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</si>
  <si>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</si>
  <si>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</si>
  <si>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</si>
  <si>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</si>
  <si>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</si>
  <si>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</si>
  <si>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</si>
  <si>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</si>
  <si>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</si>
  <si>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</si>
  <si>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</si>
  <si>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</si>
  <si>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</si>
  <si>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</si>
  <si>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</si>
  <si>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</si>
  <si>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</si>
  <si>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</si>
  <si>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</si>
  <si>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</si>
  <si>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</si>
  <si>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</si>
  <si>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</si>
  <si>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</si>
  <si>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</si>
  <si>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</si>
  <si>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</si>
  <si>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</si>
  <si>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</si>
  <si>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</si>
  <si>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</si>
  <si>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</si>
  <si>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</si>
  <si>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</si>
  <si>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</si>
  <si>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</si>
  <si>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</si>
  <si>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</si>
  <si>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</si>
  <si>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</si>
  <si>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</si>
  <si>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</si>
  <si>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</si>
  <si>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</si>
  <si>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</si>
  <si>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</si>
  <si>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</si>
  <si>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</si>
  <si>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</si>
  <si>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</si>
  <si>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</si>
  <si>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</si>
  <si>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</si>
  <si>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</si>
  <si>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</si>
  <si>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</si>
  <si>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</si>
  <si>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</si>
  <si>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</si>
  <si>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</si>
  <si>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</si>
  <si>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</si>
  <si>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</si>
  <si>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</si>
  <si>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</si>
  <si>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</si>
  <si>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</si>
  <si>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</si>
  <si>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</si>
  <si>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</si>
  <si>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</si>
  <si>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</si>
  <si>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</si>
  <si>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</si>
  <si>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</si>
  <si>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</si>
  <si>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</si>
  <si>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</si>
  <si>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</si>
  <si>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</si>
  <si>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</si>
  <si>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</si>
  <si>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</si>
  <si>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</si>
  <si>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</si>
  <si>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</si>
  <si>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</si>
  <si>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</si>
  <si>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</si>
  <si>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</si>
  <si>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</si>
  <si>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</si>
  <si>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</si>
  <si>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</si>
  <si>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</si>
  <si>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</si>
  <si>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</si>
  <si>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</si>
  <si>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</si>
  <si>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</si>
  <si>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</si>
  <si>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</si>
  <si>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</si>
  <si>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</si>
  <si>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</si>
  <si>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</si>
  <si>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</si>
  <si>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</si>
  <si>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</si>
  <si>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</si>
  <si>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</si>
  <si>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</si>
  <si>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</si>
  <si>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</si>
  <si>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</si>
  <si>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</si>
  <si>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</si>
  <si>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</si>
  <si>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</si>
  <si>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</si>
  <si>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</si>
  <si>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</si>
  <si>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</si>
  <si>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</si>
  <si>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</si>
  <si>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</si>
  <si>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</si>
  <si>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</si>
  <si>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</si>
  <si>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</si>
  <si>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</si>
  <si>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</si>
  <si>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</si>
  <si>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</si>
  <si>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</si>
  <si>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</si>
  <si>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</si>
  <si>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</si>
  <si>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</si>
  <si>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</si>
  <si>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</si>
  <si>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</si>
  <si>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</si>
  <si>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</si>
  <si>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</si>
  <si>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</si>
  <si>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</si>
  <si>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</si>
  <si>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</si>
  <si>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</si>
  <si>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</si>
  <si>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</si>
  <si>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</si>
  <si>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</si>
  <si>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</si>
  <si>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</si>
  <si>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</si>
  <si>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</si>
  <si>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</si>
  <si>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</si>
  <si>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</si>
  <si>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</si>
  <si>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</si>
  <si>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</si>
  <si>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</si>
  <si>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</si>
  <si>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</si>
  <si>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</si>
  <si>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</si>
  <si>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</si>
  <si>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</si>
  <si>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</si>
  <si>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</si>
  <si>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</si>
  <si>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</si>
  <si>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</si>
  <si>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</si>
  <si>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</si>
  <si>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</si>
  <si>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</si>
  <si>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</si>
  <si>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</si>
  <si>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</si>
  <si>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</si>
  <si>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</si>
  <si>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</si>
  <si>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</si>
  <si>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</si>
  <si>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</si>
  <si>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</si>
  <si>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</si>
  <si>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</si>
  <si>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</si>
  <si>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</si>
  <si>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</si>
  <si>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</si>
  <si>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</si>
  <si>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</si>
  <si>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</si>
  <si>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</si>
  <si>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</si>
  <si>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</si>
  <si>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</si>
  <si>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</si>
  <si>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</si>
  <si>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</si>
  <si>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</si>
  <si>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</si>
  <si>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</si>
  <si>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</si>
  <si>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</si>
  <si>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</si>
  <si>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</si>
  <si>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</si>
  <si>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</si>
  <si>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</si>
  <si>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</si>
  <si>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</si>
  <si>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</si>
  <si>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</si>
  <si>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</si>
  <si>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</si>
  <si>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</si>
  <si>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</si>
  <si>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</si>
  <si>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</si>
  <si>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</si>
  <si>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</si>
  <si>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</si>
  <si>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</si>
  <si>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</si>
  <si>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</si>
  <si>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</si>
  <si>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</si>
  <si>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</si>
  <si>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</si>
  <si>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</si>
  <si>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</si>
  <si>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</si>
  <si>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</si>
  <si>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</si>
  <si>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</si>
  <si>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</si>
  <si>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</si>
  <si>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</si>
  <si>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</si>
  <si>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</si>
  <si>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</si>
  <si>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</si>
  <si>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</si>
  <si>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</si>
  <si>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</si>
  <si>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</si>
  <si>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</si>
  <si>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</si>
  <si>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</si>
  <si>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</si>
  <si>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</si>
  <si>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</si>
  <si>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</si>
  <si>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</si>
  <si>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</si>
  <si>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</si>
  <si>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</si>
  <si>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</si>
  <si>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</si>
  <si>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</si>
  <si>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</si>
  <si>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</si>
  <si>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</si>
  <si>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</si>
  <si>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</si>
  <si>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</si>
  <si>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</si>
  <si>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</si>
  <si>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</si>
  <si>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</si>
  <si>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</si>
  <si>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</si>
  <si>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</si>
  <si>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</si>
  <si>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</si>
  <si>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</si>
  <si>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</si>
  <si>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</si>
  <si>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</si>
  <si>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</si>
  <si>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</si>
  <si>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</si>
  <si>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</si>
  <si>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</si>
  <si>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</si>
  <si>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</si>
  <si>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</si>
  <si>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</si>
  <si>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</si>
  <si>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</si>
  <si>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</si>
  <si>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</si>
  <si>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</si>
  <si>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</si>
  <si>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</si>
  <si>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</si>
  <si>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</si>
  <si>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</si>
  <si>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</si>
  <si>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</si>
  <si>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</si>
  <si>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</si>
  <si>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</si>
  <si>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</si>
  <si>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</si>
  <si>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</si>
  <si>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</si>
  <si>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</si>
  <si>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</si>
  <si>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</si>
  <si>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</si>
  <si>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</si>
  <si>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</si>
  <si>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</si>
  <si>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</si>
  <si>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</si>
  <si>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</si>
  <si>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</si>
  <si>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</si>
  <si>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</si>
  <si>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</si>
  <si>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</si>
  <si>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</si>
  <si>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</si>
  <si>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</si>
  <si>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</si>
  <si>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</si>
  <si>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</si>
  <si>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</si>
  <si>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</si>
  <si>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</si>
  <si>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</si>
  <si>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</si>
  <si>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</si>
  <si>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</si>
  <si>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</si>
  <si>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</si>
  <si>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</si>
  <si>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</si>
  <si>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</si>
  <si>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</si>
  <si>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</si>
  <si>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</si>
  <si>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</si>
  <si>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</si>
  <si>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</si>
  <si>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</si>
  <si>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</si>
  <si>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</si>
  <si>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</si>
  <si>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</si>
  <si>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</si>
  <si>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</si>
  <si>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</si>
  <si>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</si>
  <si>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</si>
  <si>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</si>
  <si>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</si>
  <si>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</si>
  <si>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</si>
  <si>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</si>
  <si>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</si>
  <si>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</si>
  <si>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</si>
  <si>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</si>
  <si>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</si>
  <si>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</si>
  <si>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</si>
  <si>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</si>
  <si>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</si>
  <si>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</si>
  <si>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</si>
  <si>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</si>
  <si>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</si>
  <si>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</si>
  <si>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</si>
  <si>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</si>
  <si>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</si>
  <si>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</si>
  <si>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</si>
  <si>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</si>
  <si>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</si>
  <si>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</si>
  <si>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</si>
  <si>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</si>
  <si>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</si>
  <si>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</si>
  <si>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</si>
  <si>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</si>
  <si>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</si>
  <si>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</si>
  <si>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</si>
  <si>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</si>
  <si>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</si>
  <si>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</si>
  <si>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</si>
  <si>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</si>
  <si>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</si>
  <si>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</si>
  <si>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</si>
  <si>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</si>
  <si>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</si>
  <si>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</si>
  <si>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</si>
  <si>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</si>
  <si>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</si>
  <si>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</si>
  <si>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</si>
  <si>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</si>
  <si>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</si>
  <si>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</si>
  <si>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</si>
  <si>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</si>
  <si>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</si>
  <si>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</si>
  <si>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</si>
  <si>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</si>
  <si>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</si>
  <si>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</si>
  <si>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</si>
  <si>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</si>
  <si>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</si>
  <si>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</si>
  <si>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</si>
  <si>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</si>
  <si>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</si>
  <si>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</si>
  <si>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</si>
  <si>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</si>
  <si>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</si>
  <si>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</si>
  <si>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</si>
  <si>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</si>
  <si>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</si>
  <si>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</si>
  <si>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</si>
  <si>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</si>
  <si>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</si>
  <si>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</si>
  <si>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</si>
  <si>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</si>
  <si>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</si>
  <si>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</si>
  <si>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</si>
  <si>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</si>
  <si>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</si>
  <si>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</si>
  <si>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</si>
  <si>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</si>
  <si>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</si>
  <si>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</si>
  <si>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</si>
  <si>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</si>
  <si>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</si>
  <si>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</si>
  <si>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</si>
  <si>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</si>
  <si>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</si>
  <si>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</si>
  <si>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</si>
  <si>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</si>
  <si>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</si>
  <si>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</si>
  <si>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</si>
  <si>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</si>
  <si>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</si>
  <si>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</si>
  <si>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</si>
  <si>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</si>
  <si>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</si>
  <si>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</si>
  <si>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</si>
  <si>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</si>
  <si>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</si>
  <si>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</si>
  <si>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</si>
  <si>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</si>
  <si>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</si>
  <si>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</si>
  <si>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</si>
  <si>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</si>
  <si>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</si>
  <si>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</si>
  <si>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</si>
  <si>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</si>
  <si>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</si>
  <si>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</si>
  <si>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</si>
  <si>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</si>
  <si>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</si>
  <si>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</si>
  <si>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</si>
  <si>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</si>
  <si>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</si>
  <si>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</si>
  <si>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</si>
  <si>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</si>
  <si>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</si>
  <si>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</si>
  <si>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</si>
  <si>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</si>
  <si>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</si>
  <si>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</si>
  <si>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</si>
  <si>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</si>
  <si>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</si>
  <si>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</si>
  <si>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</si>
  <si>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</si>
  <si>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</si>
  <si>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</si>
  <si>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</si>
  <si>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</si>
  <si>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</si>
  <si>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</si>
  <si>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</si>
  <si>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</si>
  <si>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</si>
  <si>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</si>
  <si>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</si>
  <si>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</si>
  <si>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</si>
  <si>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</si>
  <si>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</si>
  <si>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</si>
  <si>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</si>
  <si>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</si>
  <si>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</si>
  <si>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</si>
  <si>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</si>
  <si>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</si>
  <si>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</si>
  <si>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</si>
  <si>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</si>
  <si>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</si>
  <si>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</si>
  <si>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</si>
  <si>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</si>
  <si>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</si>
  <si>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</si>
  <si>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</si>
  <si>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</si>
  <si>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</si>
  <si>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</si>
  <si>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</si>
  <si>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</si>
  <si>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</si>
  <si>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</si>
  <si>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</si>
  <si>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</si>
  <si>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</si>
  <si>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</si>
  <si>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</si>
  <si>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</si>
  <si>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</si>
  <si>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</si>
  <si>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</si>
  <si>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</si>
  <si>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</si>
  <si>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</si>
  <si>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</si>
  <si>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</si>
  <si>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</si>
  <si>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</si>
  <si>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</si>
  <si>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</si>
  <si>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</si>
  <si>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</si>
  <si>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</si>
  <si>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</si>
  <si>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</si>
  <si>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</si>
  <si>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</si>
  <si>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</si>
  <si>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</si>
  <si>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</si>
  <si>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</si>
  <si>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</si>
  <si>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</si>
  <si>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</si>
  <si>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</si>
  <si>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</si>
  <si>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</si>
  <si>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</si>
  <si>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</si>
  <si>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</si>
  <si>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</si>
  <si>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</si>
  <si>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</si>
  <si>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</si>
  <si>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</si>
  <si>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</si>
  <si>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</si>
  <si>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</si>
  <si>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</si>
  <si>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</si>
  <si>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</si>
  <si>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</si>
  <si>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</si>
  <si>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</si>
  <si>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</si>
  <si>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</si>
  <si>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</si>
  <si>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</si>
  <si>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</si>
  <si>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</si>
  <si>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</si>
  <si>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</si>
  <si>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</si>
  <si>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</si>
  <si>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</si>
  <si>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</si>
  <si>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</si>
  <si>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</si>
  <si>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</si>
  <si>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</si>
  <si>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</si>
  <si>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</si>
  <si>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</si>
  <si>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</si>
  <si>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</si>
  <si>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</si>
  <si>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</si>
  <si>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</si>
  <si>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</si>
  <si>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</si>
  <si>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</si>
  <si>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</si>
  <si>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</si>
  <si>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</si>
  <si>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</si>
  <si>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</si>
  <si>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</si>
  <si>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</si>
  <si>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</si>
  <si>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</si>
  <si>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</si>
  <si>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</si>
  <si>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</si>
  <si>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</si>
  <si>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</si>
  <si>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</si>
  <si>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</si>
  <si>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</si>
  <si>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</si>
  <si>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</si>
  <si>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</si>
  <si>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</si>
  <si>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</si>
  <si>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</si>
  <si>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</si>
  <si>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</si>
  <si>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</si>
  <si>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</si>
  <si>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</si>
  <si>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</si>
  <si>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</si>
  <si>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</si>
  <si>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</si>
  <si>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</si>
  <si>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</si>
  <si>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</si>
  <si>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</si>
  <si>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</si>
  <si>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</si>
  <si>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</si>
  <si>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</si>
  <si>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</si>
  <si>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</si>
  <si>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</si>
  <si>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</si>
  <si>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</si>
  <si>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</si>
  <si>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</si>
  <si>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</si>
  <si>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</si>
  <si>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</si>
  <si>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</si>
  <si>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</si>
  <si>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</si>
  <si>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</si>
  <si>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</si>
  <si>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</si>
  <si>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</si>
  <si>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</si>
  <si>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</si>
  <si>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</si>
  <si>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</si>
  <si>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</si>
  <si>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</si>
  <si>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</si>
  <si>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</si>
  <si>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</si>
  <si>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</si>
  <si>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</si>
  <si>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</si>
  <si>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</si>
  <si>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</si>
  <si>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</si>
  <si>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</si>
  <si>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</si>
  <si>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</si>
  <si>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</si>
  <si>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</si>
  <si>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</si>
  <si>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</si>
  <si>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</si>
  <si>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</si>
  <si>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</si>
  <si>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</si>
  <si>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</si>
  <si>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</si>
  <si>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</si>
  <si>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</si>
  <si>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</si>
  <si>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</si>
  <si>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</si>
  <si>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</si>
  <si>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</si>
  <si>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</si>
  <si>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</si>
  <si>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</si>
  <si>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</si>
  <si>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</si>
  <si>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</si>
  <si>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</si>
  <si>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</si>
  <si>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</si>
  <si>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</si>
  <si>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</si>
  <si>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</si>
  <si>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</si>
  <si>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</si>
  <si>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</si>
  <si>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</si>
  <si>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</si>
  <si>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</si>
  <si>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</si>
  <si>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</si>
  <si>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</si>
  <si>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</si>
  <si>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</si>
  <si>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</si>
  <si>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</si>
  <si>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</si>
  <si>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</si>
  <si>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</si>
  <si>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</si>
  <si>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</si>
  <si>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</si>
  <si>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</si>
  <si>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</si>
  <si>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</si>
  <si>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</si>
  <si>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</si>
  <si>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</si>
  <si>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</si>
  <si>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</si>
  <si>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</si>
  <si>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</si>
  <si>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</si>
  <si>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</si>
  <si>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</si>
  <si>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</si>
  <si>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</si>
  <si>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</si>
  <si>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</si>
  <si>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</si>
  <si>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</si>
  <si>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</si>
  <si>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</si>
  <si>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</si>
  <si>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</si>
  <si>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</si>
  <si>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</si>
  <si>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</si>
  <si>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</si>
  <si>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</si>
  <si>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</si>
  <si>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</si>
  <si>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</si>
  <si>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</si>
  <si>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</si>
  <si>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</si>
  <si>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</si>
  <si>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</si>
  <si>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</si>
  <si>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</si>
  <si>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</si>
  <si>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</si>
  <si>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</si>
  <si>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</si>
  <si>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</si>
  <si>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</si>
  <si>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</si>
  <si>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</si>
  <si>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</si>
  <si>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</si>
  <si>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</si>
  <si>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</si>
  <si>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</si>
  <si>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</si>
  <si>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</si>
  <si>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</si>
  <si>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</si>
  <si>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</si>
  <si>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</si>
  <si>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</si>
  <si>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</si>
  <si>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</si>
  <si>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</si>
  <si>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</si>
  <si>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</si>
  <si>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</si>
  <si>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</si>
  <si>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</si>
  <si>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</si>
  <si>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</si>
  <si>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</si>
  <si>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</si>
  <si>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</si>
  <si>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</si>
  <si>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</si>
  <si>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</si>
  <si>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</si>
  <si>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</si>
  <si>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</si>
  <si>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</si>
  <si>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</si>
  <si>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</si>
  <si>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</si>
  <si>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</si>
  <si>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</si>
  <si>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</si>
  <si>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</si>
  <si>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</si>
  <si>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</si>
  <si>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</si>
  <si>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</si>
  <si>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</si>
  <si>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</si>
  <si>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</si>
  <si>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</si>
  <si>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</si>
  <si>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</si>
  <si>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</si>
  <si>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</si>
  <si>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</si>
  <si>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</si>
  <si>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</si>
  <si>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</si>
  <si>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</si>
  <si>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</si>
  <si>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</si>
  <si>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</si>
  <si>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</si>
  <si>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</si>
  <si>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</si>
  <si>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</si>
  <si>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</si>
  <si>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</si>
  <si>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</si>
  <si>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</si>
  <si>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</si>
  <si>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</si>
  <si>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</si>
  <si>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</si>
  <si>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</si>
  <si>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</si>
  <si>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</si>
  <si>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</si>
  <si>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</si>
  <si>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</si>
  <si>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</si>
  <si>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</si>
  <si>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</si>
  <si>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</si>
  <si>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</si>
  <si>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</si>
  <si>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</si>
  <si>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</si>
  <si>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</si>
  <si>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</si>
  <si>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</si>
  <si>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</si>
  <si>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</si>
  <si>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</si>
  <si>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</si>
  <si>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</si>
  <si>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</si>
  <si>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</si>
  <si>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</si>
  <si>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</si>
  <si>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</si>
  <si>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</si>
  <si>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</si>
  <si>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</si>
  <si>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</si>
  <si>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</si>
  <si>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</si>
  <si>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</si>
  <si>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</si>
  <si>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</si>
  <si>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</si>
  <si>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</si>
  <si>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</si>
  <si>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</si>
  <si>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</si>
  <si>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</si>
  <si>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</si>
  <si>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</si>
  <si>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</si>
  <si>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</si>
  <si>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</si>
  <si>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</si>
  <si>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</si>
  <si>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</si>
  <si>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</si>
  <si>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</si>
  <si>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</si>
  <si>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</si>
  <si>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</si>
  <si>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</si>
  <si>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</si>
  <si>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</si>
  <si>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</si>
  <si>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</si>
  <si>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</si>
  <si>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</si>
  <si>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</si>
  <si>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</si>
  <si>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</si>
  <si>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</si>
  <si>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</si>
  <si>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</si>
  <si>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</si>
  <si>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</si>
  <si>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</si>
  <si>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</si>
  <si>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</si>
  <si>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</si>
  <si>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</si>
  <si>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</si>
  <si>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</si>
  <si>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</si>
  <si>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</si>
  <si>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</si>
  <si>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</si>
  <si>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</si>
  <si>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</si>
  <si>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</si>
  <si>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</si>
  <si>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</si>
  <si>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</si>
  <si>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</si>
  <si>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</si>
  <si>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</si>
  <si>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</si>
  <si>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</si>
  <si>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</si>
  <si>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</si>
  <si>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</si>
  <si>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</si>
  <si>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</si>
  <si>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</si>
  <si>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</si>
  <si>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</si>
  <si>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</si>
  <si>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</si>
  <si>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</si>
  <si>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</si>
  <si>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</si>
  <si>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</si>
  <si>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</si>
  <si>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</si>
  <si>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</si>
  <si>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</si>
  <si>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</si>
  <si>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</si>
  <si>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</si>
  <si>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</si>
  <si>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</si>
  <si>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</si>
  <si>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</si>
  <si>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</si>
  <si>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</si>
  <si>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</si>
  <si>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</si>
  <si>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</si>
  <si>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</si>
  <si>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</si>
  <si>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</si>
  <si>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</si>
  <si>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</si>
  <si>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</si>
  <si>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</si>
  <si>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</si>
  <si>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</si>
  <si>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</si>
  <si>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</si>
  <si>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</si>
  <si>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</si>
  <si>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</si>
  <si>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</si>
  <si>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</si>
  <si>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</si>
  <si>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</si>
  <si>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</si>
  <si>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</si>
  <si>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</si>
  <si>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</si>
  <si>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</si>
  <si>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</si>
  <si>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</si>
  <si>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</si>
  <si>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</si>
  <si>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</si>
  <si>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</si>
  <si>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</si>
  <si>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</si>
  <si>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</si>
  <si>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</si>
  <si>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</si>
  <si>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</si>
  <si>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</si>
  <si>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</si>
  <si>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</si>
  <si>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</si>
  <si>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</si>
  <si>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</si>
  <si>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</si>
  <si>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</si>
  <si>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</si>
  <si>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</si>
  <si>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</si>
  <si>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</si>
  <si>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</si>
  <si>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</si>
  <si>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</si>
  <si>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</si>
  <si>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</si>
  <si>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</si>
  <si>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</si>
  <si>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</si>
  <si>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</si>
  <si>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</si>
  <si>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</si>
  <si>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</si>
  <si>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</si>
  <si>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</si>
  <si>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</si>
  <si>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</si>
  <si>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</si>
  <si>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</si>
  <si>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</si>
  <si>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</si>
  <si>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</si>
  <si>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</si>
  <si>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</si>
  <si>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</si>
  <si>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</si>
  <si>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</si>
  <si>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</si>
  <si>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</si>
  <si>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</si>
  <si>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</si>
  <si>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</si>
  <si>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</si>
  <si>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</si>
  <si>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</si>
  <si>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</si>
  <si>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</si>
  <si>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</si>
  <si>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</si>
  <si>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</si>
  <si>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</si>
  <si>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</si>
  <si>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</si>
  <si>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</si>
  <si>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</si>
  <si>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</si>
  <si>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</si>
  <si>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</si>
  <si>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</si>
  <si>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</si>
  <si>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</si>
  <si>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</si>
  <si>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</si>
  <si>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</si>
  <si>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</si>
  <si>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</si>
  <si>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</si>
  <si>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</si>
  <si>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</si>
  <si>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</si>
  <si>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</si>
  <si>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</si>
  <si>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</si>
  <si>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</si>
  <si>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</si>
  <si>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</si>
  <si>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</si>
  <si>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</si>
  <si>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</si>
  <si>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</si>
  <si>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</si>
  <si>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</si>
  <si>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</si>
  <si>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</si>
  <si>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</si>
  <si>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</si>
  <si>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</si>
  <si>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</si>
  <si>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</si>
  <si>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</si>
  <si>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</si>
  <si>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</si>
  <si>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</si>
  <si>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</si>
  <si>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</si>
  <si>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</si>
  <si>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</si>
  <si>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</si>
  <si>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</si>
  <si>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</si>
  <si>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</si>
  <si>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</si>
  <si>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</si>
  <si>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</si>
  <si>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</si>
  <si>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</si>
  <si>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</si>
  <si>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</si>
  <si>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</si>
  <si>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</si>
  <si>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</si>
  <si>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</si>
  <si>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</si>
  <si>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</si>
  <si>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</si>
  <si>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</si>
  <si>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</si>
  <si>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</si>
  <si>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</si>
  <si>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</si>
  <si>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</si>
  <si>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</si>
  <si>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</si>
  <si>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</si>
  <si>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</si>
  <si>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</si>
  <si>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</si>
  <si>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</si>
  <si>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</si>
  <si>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</si>
  <si>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</si>
  <si>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</si>
  <si>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</si>
  <si>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</si>
  <si>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</si>
  <si>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</si>
  <si>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</si>
  <si>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</si>
  <si>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</si>
  <si>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</si>
  <si>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</si>
  <si>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</si>
  <si>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</si>
  <si>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</si>
  <si>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</si>
  <si>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</si>
  <si>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</si>
  <si>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</si>
  <si>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</si>
  <si>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</si>
  <si>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</si>
  <si>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</si>
  <si>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</si>
  <si>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</si>
  <si>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</si>
  <si>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</si>
  <si>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</si>
  <si>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</si>
  <si>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</si>
  <si>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</si>
  <si>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</si>
  <si>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</si>
  <si>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</si>
  <si>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</si>
  <si>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</si>
  <si>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</si>
  <si>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</si>
  <si>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</si>
  <si>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</si>
  <si>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</si>
  <si>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</si>
  <si>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</si>
  <si>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</si>
  <si>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</si>
  <si>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</si>
  <si>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</si>
  <si>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</si>
  <si>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</si>
  <si>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</si>
  <si>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</si>
  <si>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</si>
  <si>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</si>
  <si>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</si>
  <si>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</si>
  <si>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</si>
  <si>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</si>
  <si>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</si>
  <si>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</si>
  <si>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</si>
  <si>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</si>
  <si>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</si>
  <si>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</si>
  <si>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</si>
  <si>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</si>
  <si>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</si>
  <si>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</si>
  <si>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</si>
  <si>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</si>
  <si>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</si>
  <si>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</si>
  <si>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</si>
  <si>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</si>
  <si>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</si>
  <si>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</si>
  <si>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</si>
  <si>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</si>
  <si>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</si>
  <si>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</si>
  <si>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</si>
  <si>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</si>
  <si>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</si>
  <si>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</si>
  <si>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</si>
  <si>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</si>
  <si>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</si>
  <si>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</si>
  <si>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</si>
  <si>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</si>
  <si>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</si>
  <si>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</si>
  <si>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</si>
  <si>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</si>
  <si>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</si>
  <si>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</si>
  <si>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</si>
  <si>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</si>
  <si>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</si>
  <si>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</si>
  <si>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</si>
  <si>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</si>
  <si>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</si>
  <si>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</si>
  <si>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</si>
  <si>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</si>
  <si>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</si>
  <si>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</si>
  <si>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</si>
  <si>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</si>
  <si>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</si>
  <si>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</si>
  <si>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</si>
  <si>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</si>
  <si>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</si>
  <si>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</si>
  <si>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</si>
  <si>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</si>
  <si>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</si>
  <si>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</si>
  <si>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</si>
  <si>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</si>
  <si>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</si>
  <si>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</si>
  <si>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</si>
  <si>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</si>
  <si>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</si>
  <si>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</si>
  <si>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</si>
  <si>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</si>
  <si>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</si>
  <si>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</si>
  <si>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</si>
  <si>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</si>
  <si>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</si>
  <si>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</si>
  <si>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</si>
  <si>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</si>
  <si>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</si>
  <si>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</si>
  <si>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</si>
  <si>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</si>
  <si>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</si>
  <si>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</si>
  <si>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</si>
  <si>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</si>
  <si>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</si>
  <si>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</si>
  <si>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</si>
  <si>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</si>
  <si>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</si>
  <si>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</si>
  <si>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</si>
  <si>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</si>
  <si>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</si>
  <si>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</si>
  <si>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</si>
  <si>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</si>
  <si>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</si>
  <si>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</si>
  <si>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</si>
  <si>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</si>
  <si>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</si>
  <si>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</si>
  <si>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</si>
  <si>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</si>
  <si>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</si>
  <si>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</si>
  <si>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</si>
  <si>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</si>
  <si>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</si>
  <si>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</si>
  <si>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</si>
  <si>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</si>
  <si>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</si>
  <si>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</si>
  <si>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</si>
  <si>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</si>
  <si>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</si>
  <si>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</si>
  <si>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</si>
  <si>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</si>
  <si>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</si>
  <si>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</si>
  <si>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</si>
  <si>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</si>
  <si>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</si>
  <si>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</si>
  <si>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</si>
  <si>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</si>
  <si>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</si>
  <si>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</si>
  <si>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</si>
  <si>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</si>
  <si>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</si>
  <si>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</si>
  <si>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</si>
  <si>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</si>
  <si>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</si>
  <si>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</si>
  <si>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</si>
  <si>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</si>
  <si>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</si>
  <si>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</si>
  <si>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</si>
  <si>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</si>
  <si>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</si>
  <si>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</si>
  <si>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</si>
  <si>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</si>
  <si>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</si>
  <si>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</si>
  <si>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</si>
  <si>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</si>
  <si>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</si>
  <si>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</si>
  <si>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</si>
  <si>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</si>
  <si>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</si>
  <si>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</si>
  <si>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</si>
  <si>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</si>
  <si>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</si>
  <si>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</si>
  <si>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</si>
  <si>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</si>
  <si>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</si>
  <si>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</si>
  <si>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</si>
  <si>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</si>
  <si>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</si>
  <si>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</si>
  <si>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</si>
  <si>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</si>
  <si>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</si>
  <si>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</si>
  <si>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</si>
  <si>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</si>
  <si>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</si>
  <si>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</si>
  <si>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</si>
  <si>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</si>
  <si>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</si>
  <si>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</si>
  <si>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</si>
  <si>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</si>
  <si>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</si>
  <si>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</si>
  <si>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</si>
  <si>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</si>
  <si>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</si>
  <si>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</si>
  <si>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</si>
  <si>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</si>
  <si>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</si>
  <si>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</si>
  <si>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</si>
  <si>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</si>
  <si>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</si>
  <si>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</si>
  <si>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</si>
  <si>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</si>
  <si>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</si>
  <si>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</si>
  <si>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</si>
  <si>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</si>
  <si>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</si>
  <si>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</si>
  <si>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</si>
  <si>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</si>
  <si>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</si>
  <si>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</si>
  <si>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</si>
  <si>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</si>
  <si>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</si>
  <si>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</si>
  <si>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</si>
  <si>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</si>
  <si>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</si>
  <si>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</si>
  <si>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</si>
  <si>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</si>
  <si>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</si>
  <si>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</si>
  <si>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</si>
  <si>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</si>
  <si>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</si>
  <si>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</si>
  <si>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</si>
  <si>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</si>
  <si>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</si>
  <si>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</si>
  <si>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</si>
  <si>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</si>
  <si>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</si>
  <si>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</si>
  <si>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</si>
  <si>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</si>
  <si>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</si>
  <si>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</si>
  <si>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</si>
  <si>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</si>
  <si>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</si>
  <si>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</si>
  <si>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</si>
  <si>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</si>
  <si>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</si>
  <si>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</si>
  <si>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</si>
  <si>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</si>
  <si>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</si>
  <si>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</si>
  <si>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</si>
  <si>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</si>
  <si>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</si>
  <si>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</si>
  <si>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</si>
  <si>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</si>
  <si>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</si>
  <si>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</si>
  <si>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</si>
  <si>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</si>
  <si>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</si>
  <si>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</si>
  <si>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</si>
  <si>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</si>
  <si>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</si>
  <si>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</si>
  <si>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</si>
  <si>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</si>
  <si>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</si>
  <si>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</si>
  <si>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</si>
  <si>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</si>
  <si>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</si>
  <si>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</si>
  <si>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</si>
  <si>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</si>
  <si>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</si>
  <si>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</si>
  <si>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</si>
  <si>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</si>
  <si>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</si>
  <si>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</si>
  <si>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</si>
  <si>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</si>
  <si>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</si>
  <si>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</si>
  <si>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</si>
  <si>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</si>
  <si>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</si>
  <si>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</si>
  <si>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</si>
  <si>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</si>
  <si>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</si>
  <si>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</si>
  <si>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</si>
  <si>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</si>
  <si>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</si>
  <si>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</si>
  <si>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</si>
  <si>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</si>
  <si>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</si>
  <si>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</si>
  <si>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</si>
  <si>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</si>
  <si>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</si>
  <si>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</si>
  <si>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</si>
  <si>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</si>
  <si>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</si>
  <si>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</si>
  <si>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</si>
  <si>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</si>
  <si>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</si>
  <si>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</si>
  <si>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</si>
  <si>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</si>
  <si>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</si>
  <si>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</si>
  <si>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</si>
  <si>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</si>
  <si>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</si>
  <si>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</si>
  <si>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</si>
  <si>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</si>
  <si>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</si>
  <si>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</si>
  <si>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</si>
  <si>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</si>
  <si>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</si>
  <si>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</si>
  <si>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</si>
  <si>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</si>
  <si>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</si>
  <si>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</si>
  <si>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</si>
  <si>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</si>
  <si>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</si>
  <si>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</si>
  <si>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</si>
  <si>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</si>
  <si>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</si>
  <si>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</si>
  <si>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</si>
  <si>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</si>
  <si>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</si>
  <si>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</si>
  <si>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</si>
  <si>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</si>
  <si>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</si>
  <si>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</si>
  <si>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</si>
  <si>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</si>
  <si>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</si>
  <si>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</si>
  <si>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</si>
  <si>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</si>
  <si>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</si>
  <si>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</si>
  <si>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</si>
  <si>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</si>
  <si>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</si>
  <si>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</si>
  <si>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</si>
  <si>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</si>
  <si>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</si>
  <si>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</si>
  <si>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</si>
  <si>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</si>
  <si>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</si>
  <si>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</si>
  <si>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</si>
  <si>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</si>
  <si>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</si>
  <si>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</si>
  <si>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</si>
  <si>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</si>
  <si>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</si>
  <si>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</si>
  <si>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</si>
  <si>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</si>
  <si>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</si>
  <si>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</si>
  <si>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</si>
  <si>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</si>
  <si>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</si>
  <si>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</si>
  <si>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</si>
  <si>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</si>
  <si>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</si>
  <si>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</si>
  <si>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</si>
  <si>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</si>
  <si>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</si>
  <si>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</si>
  <si>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</si>
  <si>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</si>
  <si>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</si>
  <si>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</si>
  <si>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</si>
  <si>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</si>
  <si>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</si>
  <si>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</si>
  <si>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</si>
  <si>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</si>
  <si>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</si>
  <si>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</si>
  <si>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</si>
  <si>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</si>
  <si>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</si>
  <si>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</si>
  <si>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</si>
  <si>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</si>
  <si>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</si>
  <si>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</si>
  <si>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</si>
  <si>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</si>
  <si>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</si>
  <si>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</si>
  <si>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</si>
  <si>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</si>
  <si>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</si>
  <si>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</si>
  <si>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</si>
  <si>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</si>
  <si>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</si>
  <si>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</si>
  <si>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</si>
  <si>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</si>
  <si>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</si>
  <si>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</si>
  <si>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</si>
  <si>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</si>
  <si>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</si>
  <si>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</si>
  <si>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</si>
  <si>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</si>
  <si>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</si>
  <si>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</si>
  <si>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</si>
  <si>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</si>
  <si>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</si>
  <si>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</si>
  <si>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</si>
  <si>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</si>
  <si>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</si>
  <si>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</si>
  <si>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</si>
  <si>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</si>
  <si>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</si>
  <si>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</si>
  <si>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</si>
  <si>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</si>
  <si>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</si>
  <si>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</si>
  <si>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</si>
  <si>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</si>
  <si>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</si>
  <si>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</si>
  <si>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</si>
  <si>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</si>
  <si>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</si>
  <si>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</si>
  <si>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</si>
  <si>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</si>
  <si>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</si>
  <si>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</si>
  <si>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</si>
  <si>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</si>
  <si>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</si>
  <si>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</si>
  <si>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</si>
  <si>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</si>
  <si>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</si>
  <si>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</si>
  <si>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</si>
  <si>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</si>
  <si>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</si>
  <si>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</si>
  <si>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</si>
  <si>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</si>
  <si>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</si>
  <si>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</si>
  <si>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</si>
  <si>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</si>
  <si>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</si>
  <si>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</si>
  <si>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</si>
  <si>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</si>
  <si>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</si>
  <si>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</si>
  <si>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</si>
  <si>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</si>
  <si>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</si>
  <si>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</si>
  <si>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</si>
  <si>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</si>
  <si>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</si>
  <si>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</si>
  <si>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</si>
  <si>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</si>
  <si>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</si>
  <si>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</si>
  <si>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</si>
  <si>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</si>
  <si>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</si>
  <si>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</si>
  <si>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</si>
  <si>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</si>
  <si>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</si>
  <si>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</si>
  <si>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</si>
  <si>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</si>
  <si>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</si>
  <si>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</si>
  <si>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</si>
  <si>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</si>
  <si>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</si>
  <si>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</si>
  <si>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</si>
  <si>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</si>
  <si>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</si>
  <si>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</si>
  <si>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</si>
  <si>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</si>
  <si>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</si>
  <si>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</si>
  <si>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</si>
  <si>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</si>
  <si>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</si>
  <si>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</si>
  <si>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</si>
  <si>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</si>
  <si>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</si>
  <si>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</si>
  <si>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</si>
  <si>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</si>
  <si>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</si>
  <si>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</si>
  <si>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</si>
  <si>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</si>
  <si>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</si>
  <si>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</si>
  <si>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</si>
  <si>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</si>
  <si>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</si>
  <si>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</si>
  <si>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</si>
  <si>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</si>
  <si>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</si>
  <si>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</si>
  <si>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</si>
  <si>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</si>
  <si>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</si>
  <si>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</si>
  <si>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</si>
  <si>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</si>
  <si>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</si>
  <si>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</si>
  <si>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</si>
  <si>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</si>
  <si>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</si>
  <si>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</si>
  <si>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</si>
  <si>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</si>
  <si>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</si>
  <si>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</si>
  <si>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</si>
  <si>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</si>
  <si>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</si>
  <si>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</si>
  <si>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</si>
  <si>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</si>
  <si>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</si>
  <si>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</si>
  <si>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</si>
  <si>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</si>
  <si>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</si>
  <si>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</si>
  <si>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</si>
  <si>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</si>
  <si>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</si>
  <si>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</si>
  <si>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</si>
  <si>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</si>
  <si>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</si>
  <si>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</si>
  <si>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</si>
  <si>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</si>
  <si>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</si>
  <si>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</si>
  <si>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</si>
  <si>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</si>
  <si>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</si>
  <si>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</si>
  <si>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</si>
  <si>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</si>
  <si>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</si>
  <si>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</si>
  <si>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</si>
  <si>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</si>
  <si>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</si>
  <si>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</si>
  <si>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</si>
  <si>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</si>
  <si>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</si>
  <si>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</si>
  <si>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</si>
  <si>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</si>
  <si>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</si>
  <si>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</si>
  <si>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</si>
  <si>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</si>
  <si>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</si>
  <si>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</si>
  <si>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</si>
  <si>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</si>
  <si>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</si>
  <si>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</si>
  <si>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</si>
  <si>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</si>
  <si>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</si>
  <si>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</si>
  <si>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</si>
  <si>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</si>
  <si>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</si>
  <si>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</si>
  <si>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</si>
  <si>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</si>
  <si>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</si>
  <si>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</si>
  <si>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</si>
  <si>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</si>
  <si>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</si>
  <si>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</si>
  <si>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</si>
  <si>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</si>
  <si>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</si>
  <si>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</si>
  <si>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</si>
  <si>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</si>
  <si>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</si>
  <si>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</si>
  <si>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</si>
  <si>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</si>
  <si>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</si>
  <si>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</si>
  <si>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</si>
  <si>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</si>
  <si>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</si>
  <si>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</si>
  <si>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</si>
  <si>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</si>
  <si>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</si>
  <si>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</si>
  <si>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</si>
  <si>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</si>
  <si>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</si>
  <si>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</si>
  <si>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</si>
  <si>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</si>
  <si>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</si>
  <si>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</si>
  <si>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</si>
  <si>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</si>
  <si>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</si>
  <si>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</si>
  <si>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</si>
  <si>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</si>
  <si>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</si>
  <si>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</si>
  <si>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</si>
  <si>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</si>
  <si>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</si>
  <si>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</si>
  <si>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</si>
  <si>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</si>
  <si>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</si>
  <si>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</si>
  <si>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</si>
  <si>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</si>
  <si>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</si>
  <si>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</si>
  <si>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</si>
  <si>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</si>
  <si>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</si>
  <si>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</si>
  <si>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</si>
  <si>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</si>
  <si>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</si>
  <si>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</si>
  <si>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</si>
  <si>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</si>
  <si>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</si>
  <si>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</si>
  <si>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</si>
  <si>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</si>
  <si>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</si>
  <si>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</si>
  <si>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</si>
  <si>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</si>
  <si>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</si>
  <si>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</si>
  <si>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</si>
  <si>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</si>
  <si>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</si>
  <si>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</si>
  <si>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</si>
  <si>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</si>
  <si>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</si>
  <si>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</si>
  <si>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</si>
  <si>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</si>
  <si>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</si>
  <si>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</si>
  <si>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</si>
  <si>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</si>
  <si>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</si>
  <si>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</si>
  <si>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</si>
  <si>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</si>
  <si>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</si>
  <si>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</si>
  <si>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</si>
  <si>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</si>
  <si>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</si>
  <si>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</si>
  <si>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</si>
  <si>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</si>
  <si>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</si>
  <si>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</si>
  <si>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</si>
  <si>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</si>
  <si>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</si>
  <si>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</si>
  <si>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</si>
  <si>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</si>
  <si>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</si>
  <si>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</si>
  <si>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</si>
  <si>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</si>
  <si>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</si>
  <si>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</si>
  <si>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</si>
  <si>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</si>
  <si>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</si>
  <si>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</si>
  <si>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</si>
  <si>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</si>
  <si>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</si>
  <si>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</si>
  <si>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</si>
  <si>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</si>
  <si>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</si>
  <si>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</si>
  <si>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</si>
  <si>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</si>
  <si>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</si>
  <si>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</si>
  <si>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</si>
  <si>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</si>
  <si>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</si>
  <si>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</si>
  <si>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</si>
  <si>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</si>
  <si>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</si>
  <si>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</si>
  <si>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</si>
  <si>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</si>
  <si>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</si>
  <si>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</si>
  <si>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</si>
  <si>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</si>
  <si>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</si>
  <si>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</si>
  <si>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</si>
  <si>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</si>
  <si>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</si>
  <si>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</si>
  <si>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</si>
  <si>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</si>
  <si>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</si>
  <si>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</si>
  <si>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</si>
  <si>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</si>
  <si>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</si>
  <si>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</si>
  <si>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</si>
  <si>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</si>
  <si>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</si>
  <si>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</si>
  <si>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</si>
  <si>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</si>
  <si>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</si>
  <si>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</si>
  <si>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</si>
  <si>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</si>
  <si>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</si>
  <si>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</si>
  <si>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</si>
  <si>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</si>
  <si>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</si>
  <si>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</si>
  <si>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</si>
  <si>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</si>
  <si>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</si>
  <si>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</si>
  <si>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</si>
  <si>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</si>
  <si>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</si>
  <si>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</si>
  <si>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</si>
  <si>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</si>
  <si>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</si>
  <si>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</si>
  <si>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</si>
  <si>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</si>
  <si>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</si>
  <si>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</si>
  <si>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</si>
  <si>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</si>
  <si>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</si>
  <si>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</si>
  <si>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</si>
  <si>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</si>
  <si>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</si>
  <si>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</si>
  <si>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</si>
  <si>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</si>
  <si>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</si>
  <si>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</si>
  <si>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</si>
  <si>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</si>
  <si>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</si>
  <si>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</si>
  <si>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</si>
  <si>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</si>
  <si>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</si>
  <si>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</si>
  <si>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</si>
  <si>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</si>
  <si>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</si>
  <si>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</si>
  <si>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</si>
  <si>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</si>
  <si>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</si>
  <si>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</si>
  <si>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</si>
  <si>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</si>
  <si>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</si>
  <si>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</si>
  <si>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</si>
  <si>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</si>
  <si>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</si>
  <si>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</si>
  <si>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</si>
  <si>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</si>
  <si>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</si>
  <si>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</si>
  <si>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</si>
  <si>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</si>
  <si>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</si>
  <si>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</si>
  <si>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</si>
  <si>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</si>
  <si>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</si>
  <si>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</si>
  <si>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</si>
  <si>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</si>
  <si>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</si>
  <si>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</si>
  <si>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</si>
  <si>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</si>
  <si>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</si>
  <si>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</si>
  <si>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</si>
  <si>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</si>
  <si>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</si>
  <si>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</si>
  <si>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</si>
  <si>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</si>
  <si>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</si>
  <si>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</si>
  <si>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</si>
  <si>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</si>
  <si>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</si>
  <si>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</si>
  <si>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</si>
  <si>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</si>
  <si>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</si>
  <si>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</si>
  <si>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</si>
  <si>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</si>
  <si>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</si>
  <si>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</si>
  <si>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</si>
  <si>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</si>
  <si>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</si>
  <si>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</si>
  <si>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</si>
  <si>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</si>
  <si>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</si>
  <si>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</si>
  <si>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</si>
  <si>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</si>
  <si>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</si>
  <si>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</si>
  <si>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</si>
  <si>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</si>
  <si>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</si>
  <si>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</si>
  <si>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</si>
  <si>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</si>
  <si>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</si>
  <si>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</si>
  <si>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</si>
  <si>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</si>
  <si>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</si>
  <si>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</si>
  <si>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</si>
  <si>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</si>
  <si>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</si>
  <si>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</si>
  <si>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</si>
  <si>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</si>
  <si>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</si>
  <si>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</si>
  <si>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</si>
  <si>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</si>
  <si>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</si>
  <si>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</si>
  <si>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</si>
  <si>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</si>
  <si>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</si>
  <si>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</si>
  <si>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</si>
  <si>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</si>
  <si>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</si>
  <si>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</si>
  <si>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</si>
  <si>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</si>
  <si>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</si>
  <si>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</si>
  <si>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</si>
  <si>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</si>
  <si>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</si>
  <si>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</si>
  <si>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</si>
  <si>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</si>
  <si>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</si>
  <si>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</si>
  <si>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</si>
  <si>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</si>
  <si>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</si>
  <si>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</si>
  <si>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</si>
  <si>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</si>
  <si>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</si>
  <si>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</si>
  <si>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</si>
  <si>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</si>
  <si>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</si>
  <si>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</si>
  <si>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</si>
  <si>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</si>
  <si>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</si>
  <si>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</si>
  <si>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</si>
  <si>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</si>
  <si>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</si>
  <si>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</si>
  <si>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</si>
  <si>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</si>
  <si>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</si>
  <si>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</si>
  <si>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</si>
  <si>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</si>
  <si>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</si>
  <si>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</si>
  <si>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</si>
  <si>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</si>
  <si>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</si>
  <si>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</si>
  <si>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</si>
  <si>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</si>
  <si>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</si>
  <si>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</si>
  <si>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</si>
  <si>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</si>
  <si>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</si>
  <si>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</si>
  <si>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</si>
  <si>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</si>
  <si>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</si>
  <si>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</si>
  <si>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</si>
  <si>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</si>
  <si>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</si>
  <si>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</si>
  <si>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</si>
  <si>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</si>
  <si>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</si>
  <si>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</si>
  <si>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</si>
  <si>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</si>
  <si>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</si>
  <si>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</si>
  <si>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</si>
  <si>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</si>
  <si>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</si>
  <si>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</si>
  <si>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</si>
  <si>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</si>
  <si>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</si>
  <si>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</si>
  <si>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</si>
  <si>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</si>
  <si>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</si>
  <si>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</si>
  <si>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</si>
  <si>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</si>
  <si>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</si>
  <si>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</si>
  <si>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</si>
  <si>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</si>
  <si>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</si>
  <si>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</si>
  <si>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</si>
  <si>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</si>
  <si>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</si>
  <si>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</si>
  <si>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</si>
  <si>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</si>
  <si>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</si>
  <si>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</si>
  <si>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</si>
  <si>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</si>
  <si>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</si>
  <si>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</si>
  <si>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</si>
  <si>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</si>
  <si>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</si>
  <si>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</si>
  <si>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</si>
  <si>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</si>
  <si>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</si>
  <si>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</si>
  <si>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</si>
  <si>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</si>
  <si>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</si>
  <si>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</si>
  <si>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</si>
  <si>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</si>
  <si>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</si>
  <si>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</si>
  <si>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</si>
  <si>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</si>
  <si>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</si>
  <si>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</si>
  <si>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</si>
  <si>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</si>
  <si>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</si>
  <si>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</si>
  <si>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</si>
  <si>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</si>
  <si>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</si>
  <si>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</si>
  <si>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</si>
  <si>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</si>
  <si>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</si>
  <si>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</si>
  <si>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</si>
  <si>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</si>
  <si>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</si>
  <si>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</si>
  <si>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</si>
  <si>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</si>
  <si>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</si>
  <si>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</si>
  <si>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</si>
  <si>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</si>
  <si>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</si>
  <si>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</si>
  <si>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</si>
  <si>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</si>
  <si>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</si>
  <si>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</si>
  <si>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</si>
  <si>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</si>
  <si>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</si>
  <si>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</si>
  <si>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</si>
  <si>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</si>
  <si>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</si>
  <si>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</si>
  <si>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</si>
  <si>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</si>
  <si>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</si>
  <si>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</si>
  <si>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</si>
  <si>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</si>
  <si>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</si>
  <si>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</si>
  <si>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</si>
  <si>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</si>
  <si>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</si>
  <si>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</si>
  <si>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</si>
  <si>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</si>
  <si>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</si>
  <si>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</si>
  <si>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</si>
  <si>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</si>
  <si>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</si>
  <si>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</si>
  <si>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</si>
  <si>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</si>
  <si>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</si>
  <si>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</si>
  <si>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</si>
  <si>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</si>
  <si>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</si>
  <si>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</si>
  <si>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</si>
  <si>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</si>
  <si>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</si>
  <si>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</si>
  <si>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</si>
  <si>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</si>
  <si>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</si>
  <si>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</si>
  <si>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</si>
  <si>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</si>
  <si>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</si>
  <si>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</si>
  <si>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</si>
  <si>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</si>
  <si>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</si>
  <si>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</si>
  <si>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</si>
  <si>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</si>
  <si>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</si>
  <si>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</si>
  <si>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</si>
  <si>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</si>
  <si>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</si>
  <si>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</si>
  <si>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</si>
  <si>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</si>
  <si>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</si>
  <si>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</si>
  <si>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</si>
  <si>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</si>
  <si>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</si>
  <si>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</si>
  <si>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</si>
  <si>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</si>
  <si>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</si>
  <si>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</si>
  <si>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</si>
  <si>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</si>
  <si>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</si>
  <si>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</si>
  <si>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</si>
  <si>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</si>
  <si>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</si>
  <si>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</si>
  <si>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</si>
  <si>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</si>
  <si>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</si>
  <si>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</si>
  <si>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</si>
  <si>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</si>
  <si>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</si>
  <si>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</si>
  <si>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</si>
  <si>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</si>
  <si>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</si>
  <si>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</si>
  <si>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</si>
  <si>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</si>
  <si>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</si>
  <si>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</si>
  <si>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</si>
  <si>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</si>
  <si>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</si>
  <si>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</si>
  <si>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</si>
  <si>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</si>
  <si>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</si>
  <si>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</si>
  <si>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</si>
  <si>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</si>
  <si>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</si>
  <si>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</si>
  <si>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</si>
  <si>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</si>
  <si>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</si>
  <si>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</si>
  <si>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</si>
  <si>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</si>
  <si>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</si>
  <si>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</si>
  <si>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</si>
  <si>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</si>
  <si>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</si>
  <si>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</si>
  <si>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</si>
  <si>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</si>
  <si>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</si>
  <si>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</si>
  <si>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</si>
  <si>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</si>
  <si>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</si>
  <si>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</si>
  <si>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</si>
  <si>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</si>
  <si>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</si>
  <si>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</si>
  <si>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</si>
  <si>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</si>
  <si>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</si>
  <si>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</si>
  <si>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</si>
  <si>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</si>
  <si>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</si>
  <si>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</si>
  <si>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</si>
  <si>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</si>
  <si>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</si>
  <si>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</si>
  <si>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</si>
  <si>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</si>
  <si>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</si>
  <si>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</si>
  <si>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</si>
  <si>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</si>
  <si>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</si>
  <si>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</si>
  <si>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</si>
  <si>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</si>
  <si>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</si>
  <si>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</si>
  <si>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</si>
  <si>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</si>
  <si>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</si>
  <si>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</si>
  <si>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</si>
  <si>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</si>
  <si>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</si>
  <si>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</si>
  <si>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</si>
  <si>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</si>
  <si>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</si>
  <si>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</si>
  <si>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</si>
  <si>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</si>
  <si>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</si>
  <si>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</si>
  <si>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</si>
  <si>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</si>
  <si>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</si>
  <si>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</si>
  <si>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</si>
  <si>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</si>
  <si>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</si>
  <si>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</si>
  <si>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</si>
  <si>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</si>
  <si>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</si>
  <si>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</si>
  <si>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</si>
  <si>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</si>
  <si>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</si>
  <si>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</si>
  <si>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</si>
  <si>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</si>
  <si>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</si>
  <si>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</si>
  <si>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</si>
  <si>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</si>
  <si>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</si>
  <si>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</si>
  <si>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</si>
  <si>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</si>
  <si>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</si>
  <si>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</si>
  <si>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</si>
  <si>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</si>
  <si>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</si>
  <si>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</si>
  <si>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</si>
  <si>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</si>
  <si>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</si>
  <si>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</si>
  <si>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</si>
  <si>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</si>
  <si>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</si>
  <si>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</si>
  <si>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</si>
  <si>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</si>
  <si>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</si>
  <si>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</si>
  <si>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</si>
  <si>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</si>
  <si>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</si>
  <si>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</si>
  <si>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</si>
  <si>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</si>
  <si>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</si>
  <si>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</si>
  <si>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</si>
  <si>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</si>
  <si>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</si>
  <si>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</si>
  <si>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</si>
  <si>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</si>
  <si>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</si>
  <si>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</si>
  <si>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</si>
  <si>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</si>
  <si>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</si>
  <si>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</si>
  <si>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</si>
  <si>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</si>
  <si>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</si>
  <si>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</si>
  <si>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</si>
  <si>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</si>
  <si>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</si>
  <si>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</si>
  <si>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</si>
  <si>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</si>
  <si>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</si>
  <si>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</si>
  <si>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</si>
  <si>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</si>
  <si>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</si>
  <si>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</si>
  <si>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</si>
  <si>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</si>
  <si>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</si>
  <si>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</si>
  <si>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</si>
  <si>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</si>
  <si>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</si>
  <si>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</si>
  <si>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</si>
  <si>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</si>
  <si>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</si>
  <si>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</si>
  <si>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</si>
  <si>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</si>
  <si>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</si>
  <si>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</si>
  <si>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</si>
  <si>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</si>
  <si>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</si>
  <si>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</si>
  <si>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</si>
  <si>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</si>
  <si>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</si>
  <si>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</si>
  <si>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</si>
  <si>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</si>
  <si>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</si>
  <si>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</si>
  <si>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</si>
  <si>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</si>
  <si>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</si>
  <si>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</si>
  <si>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</si>
  <si>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</si>
  <si>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</si>
  <si>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</si>
  <si>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</si>
  <si>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</si>
  <si>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</si>
  <si>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</si>
  <si>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</si>
  <si>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</si>
  <si>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</si>
  <si>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</si>
  <si>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</si>
  <si>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</si>
  <si>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</si>
  <si>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</si>
  <si>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</si>
  <si>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</si>
  <si>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</si>
  <si>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</si>
  <si>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</si>
  <si>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</si>
  <si>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</si>
  <si>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</si>
  <si>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</si>
  <si>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</si>
  <si>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</si>
  <si>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</si>
  <si>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</si>
  <si>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</si>
  <si>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</si>
  <si>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</si>
  <si>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</si>
  <si>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</si>
  <si>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</si>
  <si>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</si>
  <si>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</si>
  <si>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</si>
  <si>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</si>
  <si>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</si>
  <si>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</si>
  <si>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</si>
  <si>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</si>
  <si>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</si>
  <si>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</si>
  <si>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</si>
  <si>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</si>
  <si>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</si>
  <si>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</si>
  <si>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</si>
  <si>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</si>
  <si>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</si>
  <si>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</si>
  <si>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</si>
  <si>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</si>
  <si>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</si>
  <si>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</si>
  <si>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</si>
  <si>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</si>
  <si>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</si>
  <si>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</si>
  <si>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</si>
  <si>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</si>
  <si>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</si>
  <si>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</si>
  <si>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</si>
  <si>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</si>
  <si>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</si>
  <si>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</si>
  <si>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</si>
  <si>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</si>
  <si>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</si>
  <si>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</si>
  <si>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</si>
  <si>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</si>
  <si>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</si>
  <si>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</si>
  <si>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</si>
  <si>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</si>
  <si>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</si>
  <si>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</si>
  <si>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</si>
  <si>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</si>
  <si>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</si>
  <si>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</si>
  <si>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</si>
  <si>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</si>
  <si>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</si>
  <si>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</si>
  <si>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</si>
  <si>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</si>
  <si>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</si>
  <si>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</si>
  <si>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</si>
  <si>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</si>
  <si>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</si>
  <si>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</si>
  <si>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</si>
  <si>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</si>
  <si>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</si>
  <si>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</si>
  <si>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</si>
  <si>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</si>
  <si>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</si>
  <si>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</si>
  <si>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</si>
  <si>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</si>
  <si>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</si>
  <si>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</si>
  <si>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</si>
  <si>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</si>
  <si>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</si>
  <si>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</si>
  <si>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</si>
  <si>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</si>
  <si>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</si>
  <si>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</si>
  <si>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</si>
  <si>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</si>
  <si>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</si>
  <si>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</si>
  <si>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</si>
  <si>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</si>
  <si>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</si>
  <si>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</si>
  <si>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</si>
  <si>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</si>
  <si>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</si>
  <si>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</si>
  <si>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</si>
  <si>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</si>
  <si>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</si>
  <si>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</si>
  <si>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</si>
  <si>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</si>
  <si>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</si>
  <si>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</si>
  <si>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</si>
  <si>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</si>
  <si>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</si>
  <si>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</si>
  <si>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</si>
  <si>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</si>
  <si>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</si>
  <si>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</si>
  <si>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</si>
  <si>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</si>
  <si>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</si>
  <si>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</si>
  <si>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</si>
  <si>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</si>
  <si>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</si>
  <si>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</si>
  <si>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</si>
  <si>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</si>
  <si>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</si>
  <si>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</si>
  <si>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</si>
  <si>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</si>
  <si>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</si>
  <si>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</si>
  <si>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</si>
  <si>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</si>
  <si>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</si>
  <si>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</si>
  <si>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</si>
  <si>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</si>
  <si>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</si>
  <si>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</si>
  <si>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</si>
  <si>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</si>
  <si>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</si>
  <si>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</si>
  <si>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</si>
  <si>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</si>
  <si>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</si>
  <si>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</si>
  <si>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</si>
  <si>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</si>
  <si>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</si>
  <si>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</si>
  <si>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</si>
  <si>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</si>
  <si>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</si>
  <si>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</si>
  <si>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</si>
  <si>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</si>
  <si>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</si>
  <si>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</si>
  <si>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</si>
  <si>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</si>
  <si>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</si>
  <si>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</si>
  <si>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</si>
  <si>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</si>
  <si>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</si>
  <si>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</si>
  <si>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</si>
  <si>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</si>
  <si>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</si>
  <si>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</si>
  <si>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</si>
  <si>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</si>
  <si>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</si>
  <si>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</si>
  <si>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</si>
  <si>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</si>
  <si>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</si>
  <si>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</si>
  <si>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</si>
  <si>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</si>
  <si>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</si>
  <si>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</si>
  <si>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</si>
  <si>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</si>
  <si>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</si>
  <si>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</si>
  <si>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</si>
  <si>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</si>
  <si>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</si>
  <si>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</si>
  <si>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</si>
  <si>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</si>
  <si>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</si>
  <si>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</si>
  <si>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</si>
  <si>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</si>
  <si>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</si>
  <si>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</si>
  <si>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</si>
  <si>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</si>
  <si>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</si>
  <si>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</si>
  <si>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</si>
  <si>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</si>
  <si>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</si>
  <si>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</si>
  <si>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</si>
  <si>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</si>
  <si>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</si>
  <si>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</si>
  <si>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</si>
  <si>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</si>
  <si>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</si>
  <si>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</si>
  <si>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</si>
  <si>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</si>
  <si>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</si>
  <si>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</si>
  <si>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</si>
  <si>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</si>
  <si>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</si>
  <si>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</si>
  <si>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</si>
  <si>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</si>
  <si>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</si>
  <si>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</si>
  <si>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</si>
  <si>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</si>
  <si>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</si>
  <si>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</si>
  <si>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</si>
  <si>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</si>
  <si>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</si>
  <si>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</si>
  <si>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</si>
  <si>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</si>
  <si>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</si>
  <si>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</si>
  <si>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</si>
  <si>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</si>
  <si>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</si>
  <si>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</si>
  <si>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</si>
  <si>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</si>
  <si>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</si>
  <si>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</si>
  <si>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</si>
  <si>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</si>
  <si>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</si>
  <si>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</si>
  <si>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</si>
  <si>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</si>
  <si>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</si>
  <si>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</si>
  <si>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</si>
  <si>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</si>
  <si>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</si>
  <si>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</si>
  <si>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</si>
  <si>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</si>
  <si>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</si>
  <si>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</si>
  <si>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</si>
  <si>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</si>
  <si>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</si>
  <si>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</si>
  <si>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</si>
  <si>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</si>
  <si>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</si>
  <si>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</si>
  <si>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</si>
  <si>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</si>
  <si>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</si>
  <si>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</si>
  <si>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</si>
  <si>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</si>
  <si>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</si>
  <si>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</si>
  <si>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</si>
  <si>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</si>
  <si>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</si>
  <si>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</si>
  <si>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</si>
  <si>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</si>
  <si>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</si>
  <si>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</si>
  <si>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</si>
  <si>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</si>
  <si>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</si>
  <si>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</si>
  <si>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</si>
  <si>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</si>
  <si>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</si>
  <si>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</si>
  <si>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</si>
  <si>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</si>
  <si>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</si>
  <si>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</si>
  <si>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</si>
  <si>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</si>
  <si>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</si>
  <si>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</si>
  <si>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</si>
  <si>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</si>
  <si>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</si>
  <si>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</si>
  <si>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</si>
  <si>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</si>
  <si>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</si>
  <si>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</si>
  <si>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</si>
  <si>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</si>
  <si>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</si>
  <si>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</si>
  <si>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</si>
  <si>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</si>
  <si>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</si>
  <si>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</si>
  <si>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</si>
  <si>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</si>
  <si>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</si>
  <si>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</si>
  <si>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</si>
  <si>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</si>
  <si>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</si>
  <si>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</si>
  <si>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</si>
  <si>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</si>
  <si>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</si>
  <si>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</si>
  <si>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</si>
  <si>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</si>
  <si>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</si>
  <si>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</si>
  <si>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</si>
  <si>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</si>
  <si>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</si>
  <si>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</si>
  <si>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</si>
  <si>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</si>
  <si>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</si>
  <si>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</si>
  <si>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</si>
  <si>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</si>
  <si>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</si>
  <si>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</si>
  <si>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</si>
  <si>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</si>
  <si>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</si>
  <si>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</si>
  <si>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</si>
  <si>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</si>
  <si>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</si>
  <si>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</si>
  <si>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</si>
  <si>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</si>
  <si>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</si>
  <si>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</si>
  <si>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</si>
  <si>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</si>
  <si>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</si>
  <si>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</si>
  <si>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</si>
  <si>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</si>
  <si>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</si>
  <si>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</si>
  <si>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</si>
  <si>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</si>
  <si>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</si>
  <si>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</si>
  <si>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</si>
  <si>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</si>
  <si>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</si>
  <si>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</si>
  <si>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</si>
  <si>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</si>
  <si>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</si>
  <si>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</si>
  <si>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</si>
  <si>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</si>
  <si>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</si>
  <si>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</si>
  <si>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</si>
  <si>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</si>
  <si>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</si>
  <si>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</si>
  <si>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</si>
  <si>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</si>
  <si>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</si>
  <si>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</si>
  <si>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</si>
  <si>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</si>
  <si>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</si>
  <si>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</si>
  <si>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</si>
  <si>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</si>
  <si>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</si>
  <si>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</si>
  <si>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</si>
  <si>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</si>
  <si>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</si>
  <si>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</si>
  <si>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</si>
  <si>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</si>
  <si>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</si>
  <si>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</si>
  <si>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</si>
  <si>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</si>
  <si>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</si>
  <si>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</si>
  <si>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</si>
  <si>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</si>
  <si>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</si>
  <si>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</si>
  <si>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</si>
  <si>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</si>
  <si>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</si>
  <si>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</si>
  <si>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</si>
  <si>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</si>
  <si>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</si>
  <si>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</si>
  <si>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</si>
  <si>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</si>
  <si>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</si>
  <si>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</si>
  <si>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</si>
  <si>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</si>
  <si>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</si>
  <si>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</si>
  <si>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</si>
  <si>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</si>
  <si>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</si>
  <si>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</si>
  <si>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</si>
  <si>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</si>
  <si>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</si>
  <si>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</si>
  <si>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</si>
  <si>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</si>
  <si>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</si>
  <si>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</si>
  <si>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</si>
  <si>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</si>
  <si>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</si>
  <si>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</si>
  <si>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</si>
  <si>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</si>
  <si>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</si>
  <si>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</si>
  <si>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</si>
  <si>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</si>
  <si>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</si>
  <si>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</si>
  <si>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</si>
  <si>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</si>
  <si>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</si>
  <si>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</si>
  <si>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</si>
  <si>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</si>
  <si>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</si>
  <si>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</si>
  <si>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</si>
  <si>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</si>
  <si>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</si>
  <si>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</si>
  <si>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</si>
  <si>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</si>
  <si>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</si>
  <si>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</si>
  <si>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</si>
  <si>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</si>
  <si>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</si>
  <si>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</si>
  <si>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</si>
  <si>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</si>
  <si>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</si>
  <si>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</si>
  <si>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</si>
  <si>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</si>
  <si>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</si>
  <si>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</si>
  <si>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</si>
  <si>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</si>
  <si>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</si>
  <si>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</si>
  <si>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</si>
  <si>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</si>
  <si>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</si>
  <si>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</si>
  <si>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</si>
  <si>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</si>
  <si>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</si>
  <si>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</si>
  <si>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</si>
  <si>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</si>
  <si>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</si>
  <si>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</si>
  <si>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</si>
  <si>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</si>
  <si>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</si>
  <si>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</si>
  <si>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</si>
  <si>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</si>
  <si>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</si>
  <si>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</si>
  <si>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</si>
  <si>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</si>
  <si>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</si>
  <si>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</si>
  <si>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</si>
  <si>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</si>
  <si>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</si>
  <si>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</si>
  <si>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</si>
  <si>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</si>
  <si>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</si>
  <si>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</si>
  <si>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</si>
  <si>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</si>
  <si>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</si>
  <si>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</si>
  <si>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</si>
  <si>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</si>
  <si>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</si>
  <si>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</si>
  <si>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</si>
  <si>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</si>
  <si>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</si>
  <si>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</si>
  <si>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</si>
  <si>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</si>
  <si>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</si>
  <si>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</si>
  <si>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</si>
  <si>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</si>
  <si>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</si>
  <si>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</si>
  <si>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</si>
  <si>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</si>
  <si>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</si>
  <si>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</si>
  <si>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</si>
  <si>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</si>
  <si>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</si>
  <si>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</si>
  <si>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</si>
  <si>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</si>
  <si>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</si>
  <si>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</si>
  <si>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</si>
  <si>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</si>
  <si>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</si>
  <si>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</si>
  <si>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</si>
  <si>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</si>
  <si>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</si>
  <si>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</si>
  <si>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</si>
  <si>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</si>
  <si>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</si>
  <si>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</si>
  <si>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</si>
  <si>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</si>
  <si>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</si>
  <si>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</si>
  <si>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</si>
  <si>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</si>
  <si>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</si>
  <si>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</si>
  <si>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</si>
  <si>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</si>
  <si>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</si>
  <si>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</si>
  <si>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</si>
  <si>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</si>
  <si>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</si>
  <si>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</si>
  <si>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</si>
  <si>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</si>
  <si>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</si>
  <si>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</si>
  <si>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</si>
  <si>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</si>
  <si>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</si>
  <si>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</si>
  <si>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</si>
  <si>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</si>
  <si>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</si>
  <si>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</si>
  <si>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</si>
  <si>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</si>
  <si>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</si>
  <si>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</si>
  <si>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</si>
  <si>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</si>
  <si>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</si>
  <si>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</si>
  <si>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</si>
  <si>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</si>
  <si>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</si>
  <si>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</si>
  <si>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</si>
  <si>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</si>
  <si>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</si>
  <si>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</si>
  <si>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</si>
  <si>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</si>
  <si>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</si>
  <si>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</si>
  <si>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</si>
  <si>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</si>
  <si>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</si>
  <si>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</si>
  <si>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</si>
  <si>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</si>
  <si>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</si>
  <si>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</si>
  <si>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</si>
  <si>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</si>
  <si>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</si>
  <si>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</si>
  <si>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</si>
  <si>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</si>
  <si>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</si>
  <si>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</si>
  <si>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</si>
  <si>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</si>
  <si>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</si>
  <si>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</si>
  <si>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</si>
  <si>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</si>
  <si>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</si>
  <si>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</si>
  <si>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</si>
  <si>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</si>
  <si>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</si>
  <si>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</si>
  <si>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</si>
  <si>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</si>
  <si>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</si>
  <si>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</si>
  <si>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</si>
  <si>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</si>
  <si>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</si>
  <si>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</si>
  <si>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</si>
  <si>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</si>
  <si>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</si>
  <si>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</si>
  <si>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</si>
  <si>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</si>
  <si>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</si>
  <si>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</si>
  <si>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</si>
  <si>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</si>
  <si>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</si>
  <si>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</si>
  <si>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</si>
  <si>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</si>
  <si>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</si>
  <si>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</si>
  <si>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</si>
  <si>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</si>
  <si>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</si>
  <si>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</si>
  <si>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</si>
  <si>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</si>
  <si>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</si>
  <si>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</si>
  <si>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</si>
  <si>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</si>
  <si>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</si>
  <si>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</si>
  <si>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</si>
  <si>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</si>
  <si>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</si>
  <si>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</si>
  <si>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</si>
  <si>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</si>
  <si>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</si>
  <si>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</si>
  <si>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</si>
  <si>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</si>
  <si>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</si>
  <si>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</si>
  <si>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</si>
  <si>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</si>
  <si>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</si>
  <si>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</si>
  <si>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</si>
  <si>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</si>
  <si>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</si>
  <si>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</si>
  <si>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</si>
  <si>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</si>
  <si>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</si>
  <si>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</si>
  <si>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</si>
  <si>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</si>
  <si>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</si>
  <si>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</si>
  <si>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</si>
  <si>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</si>
  <si>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</si>
  <si>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</si>
  <si>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</si>
  <si>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</si>
  <si>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</si>
  <si>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</si>
  <si>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</si>
  <si>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</si>
  <si>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</si>
  <si>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</si>
  <si>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</si>
  <si>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</si>
  <si>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</si>
  <si>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</si>
  <si>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</si>
  <si>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</si>
  <si>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</si>
  <si>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</si>
  <si>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</si>
  <si>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</si>
  <si>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</si>
  <si>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</si>
  <si>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</si>
  <si>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</si>
  <si>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</si>
  <si>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</si>
  <si>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</si>
  <si>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</si>
  <si>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</si>
  <si>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</si>
  <si>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</si>
  <si>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</si>
  <si>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</si>
  <si>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</si>
  <si>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</si>
  <si>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</si>
  <si>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</si>
  <si>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</si>
  <si>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</si>
  <si>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</si>
  <si>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</si>
  <si>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</si>
  <si>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</si>
  <si>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</si>
  <si>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</si>
  <si>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</si>
  <si>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</si>
  <si>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</si>
  <si>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</si>
  <si>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</si>
  <si>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</si>
  <si>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</si>
  <si>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</si>
  <si>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</si>
  <si>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</si>
  <si>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</si>
  <si>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</si>
  <si>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</si>
  <si>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</si>
  <si>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</si>
  <si>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</si>
  <si>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</si>
  <si>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</si>
  <si>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</si>
  <si>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</si>
  <si>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</si>
  <si>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</si>
  <si>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</si>
  <si>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</si>
  <si>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</si>
  <si>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</si>
  <si>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</si>
  <si>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</si>
  <si>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</si>
  <si>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</si>
  <si>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</si>
  <si>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</si>
  <si>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</si>
  <si>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</si>
  <si>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</si>
  <si>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</si>
  <si>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</si>
  <si>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</si>
  <si>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</si>
  <si>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</si>
  <si>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</si>
  <si>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</si>
  <si>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</si>
  <si>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</si>
  <si>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</si>
  <si>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</si>
  <si>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</si>
  <si>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</si>
  <si>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</si>
  <si>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</si>
  <si>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</si>
  <si>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</si>
  <si>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</si>
  <si>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</si>
  <si>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</si>
  <si>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</si>
  <si>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</si>
  <si>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</si>
  <si>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</si>
  <si>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</si>
  <si>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</si>
  <si>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</si>
  <si>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</si>
  <si>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</si>
  <si>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</si>
  <si>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</si>
  <si>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</si>
  <si>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</si>
  <si>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</si>
  <si>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</si>
  <si>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</si>
  <si>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</si>
  <si>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</si>
  <si>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</si>
  <si>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</si>
  <si>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</si>
  <si>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</si>
  <si>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</si>
  <si>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</si>
  <si>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</si>
  <si>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</si>
  <si>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</si>
  <si>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</si>
  <si>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</si>
  <si>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</si>
  <si>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</si>
  <si>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</si>
  <si>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</si>
  <si>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</si>
  <si>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</si>
  <si>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</si>
  <si>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</si>
  <si>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</si>
  <si>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</si>
  <si>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</si>
  <si>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</si>
  <si>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</si>
  <si>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</si>
  <si>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</si>
  <si>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</si>
  <si>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</si>
  <si>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</si>
  <si>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</si>
  <si>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</si>
  <si>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</si>
  <si>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</si>
  <si>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</si>
  <si>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</si>
  <si>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</si>
  <si>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</si>
  <si>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</si>
  <si>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</si>
  <si>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</si>
  <si>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</si>
  <si>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</si>
  <si>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</si>
  <si>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</si>
  <si>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</si>
  <si>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</si>
  <si>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</si>
  <si>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</si>
  <si>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</si>
  <si>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</si>
  <si>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</si>
  <si>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</si>
  <si>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</si>
  <si>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</si>
  <si>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</si>
  <si>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</si>
  <si>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</si>
  <si>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</si>
  <si>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</si>
  <si>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</si>
  <si>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</si>
  <si>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</si>
  <si>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</si>
  <si>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</si>
  <si>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</si>
  <si>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</si>
  <si>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</si>
  <si>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</si>
  <si>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</si>
  <si>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</si>
  <si>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</si>
  <si>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</si>
  <si>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</si>
  <si>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</si>
  <si>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</si>
  <si>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</si>
  <si>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</si>
  <si>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</si>
  <si>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</si>
  <si>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</si>
  <si>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</si>
  <si>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</si>
  <si>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</si>
  <si>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</si>
  <si>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</si>
  <si>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</si>
  <si>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</si>
  <si>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</si>
  <si>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</si>
  <si>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</si>
  <si>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</si>
  <si>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</si>
  <si>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</si>
  <si>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</si>
  <si>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</si>
  <si>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</si>
  <si>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</si>
  <si>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</si>
  <si>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</si>
  <si>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</si>
  <si>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</si>
  <si>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</si>
  <si>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</si>
  <si>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</si>
  <si>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</si>
  <si>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</si>
  <si>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</si>
  <si>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</si>
  <si>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</si>
  <si>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</si>
  <si>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</si>
  <si>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</si>
  <si>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</si>
  <si>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</si>
  <si>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</si>
  <si>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</si>
  <si>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</si>
  <si>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</si>
  <si>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</si>
  <si>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</si>
  <si>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</si>
  <si>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</si>
  <si>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</si>
  <si>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</si>
  <si>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</si>
  <si>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</si>
  <si>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</si>
  <si>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</si>
  <si>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</si>
  <si>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</si>
  <si>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</si>
  <si>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</si>
  <si>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</si>
  <si>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</si>
  <si>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</si>
  <si>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</si>
  <si>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</si>
  <si>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</si>
  <si>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</si>
  <si>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</si>
  <si>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</si>
  <si>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</si>
  <si>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</si>
  <si>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</si>
  <si>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</si>
  <si>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</si>
  <si>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</si>
  <si>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</si>
  <si>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</si>
  <si>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</si>
  <si>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</si>
  <si>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</si>
  <si>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</si>
  <si>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</si>
  <si>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</si>
  <si>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</si>
  <si>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</si>
  <si>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</si>
  <si>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</si>
  <si>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</si>
  <si>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</si>
  <si>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</si>
  <si>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</si>
  <si>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</si>
  <si>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</si>
  <si>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</si>
  <si>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</si>
  <si>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</si>
  <si>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</si>
  <si>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</si>
  <si>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</si>
  <si>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</si>
  <si>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</si>
  <si>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</si>
  <si>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</si>
  <si>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</si>
  <si>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</si>
  <si>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</si>
  <si>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</si>
  <si>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</si>
  <si>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</si>
  <si>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</si>
  <si>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</si>
  <si>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</si>
  <si>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</si>
  <si>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</si>
  <si>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</si>
  <si>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</si>
  <si>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</si>
  <si>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</si>
  <si>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</si>
  <si>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</si>
  <si>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</si>
  <si>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</si>
  <si>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</si>
  <si>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</si>
  <si>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</si>
  <si>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</si>
  <si>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</si>
  <si>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</si>
  <si>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</si>
  <si>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</si>
  <si>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</si>
  <si>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</si>
  <si>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</si>
  <si>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</si>
  <si>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</si>
  <si>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</si>
  <si>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</si>
  <si>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</si>
  <si>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</si>
  <si>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</si>
  <si>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</si>
  <si>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</si>
  <si>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</si>
  <si>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</si>
  <si>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</si>
  <si>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</si>
  <si>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</si>
  <si>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</si>
  <si>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</si>
  <si>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</si>
  <si>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</si>
  <si>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</si>
  <si>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</si>
  <si>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</si>
  <si>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</si>
  <si>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</si>
  <si>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</si>
  <si>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</si>
  <si>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</si>
  <si>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</si>
  <si>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</si>
  <si>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</si>
  <si>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</si>
  <si>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</si>
  <si>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</si>
  <si>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</si>
  <si>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</si>
  <si>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</si>
  <si>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</si>
  <si>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</si>
  <si>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</si>
  <si>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</si>
  <si>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</si>
  <si>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</si>
  <si>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</si>
  <si>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</si>
  <si>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</si>
  <si>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</si>
  <si>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</si>
  <si>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</si>
  <si>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</si>
  <si>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</si>
  <si>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</si>
  <si>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</si>
  <si>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</si>
  <si>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</si>
  <si>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</si>
  <si>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</si>
  <si>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</si>
  <si>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</si>
  <si>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</si>
  <si>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</si>
  <si>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</si>
  <si>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</si>
  <si>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</si>
  <si>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</si>
  <si>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</si>
  <si>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</si>
  <si>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</si>
  <si>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</si>
  <si>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</si>
  <si>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</si>
  <si>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</si>
  <si>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</si>
  <si>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</si>
  <si>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</si>
  <si>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</si>
  <si>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</si>
  <si>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</si>
  <si>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</si>
  <si>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</si>
  <si>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</si>
  <si>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</si>
  <si>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</si>
  <si>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</si>
  <si>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</si>
  <si>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</si>
  <si>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</si>
  <si>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</si>
  <si>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</si>
  <si>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</si>
  <si>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</si>
  <si>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</si>
  <si>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</si>
  <si>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</si>
  <si>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</si>
  <si>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</si>
  <si>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</si>
  <si>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</si>
  <si>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</si>
  <si>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</si>
  <si>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</si>
  <si>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</si>
  <si>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</si>
  <si>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</si>
  <si>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</si>
  <si>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</si>
  <si>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</si>
  <si>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</si>
  <si>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</si>
  <si>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</si>
  <si>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</si>
  <si>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</si>
  <si>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</si>
  <si>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</si>
  <si>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</si>
  <si>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</si>
  <si>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</si>
  <si>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</si>
  <si>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</si>
  <si>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</si>
  <si>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</si>
  <si>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</si>
  <si>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</si>
  <si>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</si>
  <si>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</si>
  <si>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</si>
  <si>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</si>
  <si>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</si>
  <si>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</si>
  <si>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</si>
  <si>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</si>
  <si>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</si>
  <si>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</si>
  <si>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</si>
  <si>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</si>
  <si>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</si>
  <si>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</si>
  <si>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</si>
  <si>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</si>
  <si>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</si>
  <si>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</si>
  <si>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</si>
  <si>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</si>
  <si>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</si>
  <si>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</si>
  <si>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</si>
  <si>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</si>
  <si>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</si>
  <si>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</si>
  <si>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</si>
  <si>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</si>
  <si>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</si>
  <si>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</si>
  <si>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</si>
  <si>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</si>
  <si>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</si>
  <si>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</si>
  <si>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</si>
  <si>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</si>
  <si>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</si>
  <si>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</si>
  <si>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</si>
  <si>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</si>
  <si>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</si>
  <si>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</si>
  <si>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</si>
  <si>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</si>
  <si>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</si>
  <si>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</si>
  <si>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</si>
  <si>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</si>
  <si>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</si>
  <si>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</si>
  <si>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</si>
  <si>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</si>
  <si>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</si>
  <si>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</si>
  <si>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</si>
  <si>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</si>
  <si>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</si>
  <si>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</si>
  <si>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</si>
  <si>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</si>
  <si>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</si>
  <si>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</si>
  <si>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</si>
  <si>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</si>
  <si>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</si>
  <si>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</si>
  <si>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</si>
  <si>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</si>
  <si>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</si>
  <si>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</si>
  <si>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</si>
  <si>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</si>
  <si>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</si>
  <si>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</si>
  <si>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</si>
  <si>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</si>
  <si>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</si>
  <si>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</si>
  <si>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</si>
  <si>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</si>
  <si>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</si>
  <si>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</si>
  <si>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</si>
  <si>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</si>
  <si>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</si>
  <si>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</si>
  <si>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</si>
  <si>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</si>
  <si>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</si>
  <si>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</si>
  <si>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</si>
  <si>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</si>
  <si>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</si>
  <si>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</si>
  <si>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</si>
  <si>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</si>
  <si>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</si>
  <si>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</si>
  <si>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</si>
  <si>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</si>
  <si>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</si>
  <si>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</si>
  <si>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</si>
  <si>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</si>
  <si>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</si>
  <si>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</si>
  <si>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</si>
  <si>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</si>
  <si>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</si>
  <si>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</si>
  <si>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</si>
  <si>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</si>
  <si>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</si>
  <si>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</si>
  <si>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</si>
  <si>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</si>
  <si>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</si>
  <si>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</si>
  <si>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</si>
  <si>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</si>
  <si>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</si>
  <si>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</si>
  <si>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</si>
  <si>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</si>
  <si>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</si>
  <si>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</si>
  <si>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</si>
  <si>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</si>
  <si>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</si>
  <si>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</si>
  <si>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</si>
  <si>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</si>
  <si>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</si>
  <si>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</si>
  <si>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</si>
  <si>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</si>
  <si>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</si>
  <si>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</si>
  <si>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</si>
  <si>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</si>
  <si>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</si>
  <si>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</si>
  <si>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</si>
  <si>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</si>
  <si>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</si>
  <si>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</si>
  <si>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</si>
  <si>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</si>
  <si>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</si>
  <si>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</si>
  <si>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</si>
  <si>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</si>
  <si>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</si>
  <si>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</si>
  <si>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</si>
  <si>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</si>
  <si>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</si>
  <si>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</si>
  <si>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</si>
  <si>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</si>
  <si>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</si>
  <si>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</si>
  <si>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</si>
  <si>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</si>
  <si>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</si>
  <si>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</si>
  <si>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</si>
  <si>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</si>
  <si>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</si>
  <si>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</si>
  <si>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</si>
  <si>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</si>
  <si>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</si>
  <si>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</si>
  <si>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</si>
  <si>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</si>
  <si>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</si>
  <si>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</si>
  <si>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</si>
  <si>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</si>
  <si>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</si>
  <si>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</si>
  <si>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</si>
  <si>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</si>
  <si>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</si>
  <si>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</si>
  <si>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</si>
  <si>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</si>
  <si>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</si>
  <si>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</si>
  <si>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</si>
  <si>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</si>
  <si>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</si>
  <si>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</si>
  <si>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</si>
  <si>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</si>
  <si>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</si>
  <si>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</si>
  <si>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</si>
  <si>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</si>
  <si>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</si>
  <si>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</si>
  <si>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</si>
  <si>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</si>
  <si>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</si>
  <si>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</si>
  <si>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</si>
  <si>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</si>
  <si>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</si>
  <si>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</si>
  <si>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</si>
  <si>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</si>
  <si>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</si>
  <si>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</si>
  <si>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</si>
  <si>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</si>
  <si>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</si>
  <si>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</si>
  <si>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</si>
  <si>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</si>
  <si>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</si>
  <si>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</si>
  <si>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</si>
  <si>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</si>
  <si>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</si>
  <si>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</si>
  <si>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</si>
  <si>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</si>
  <si>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</si>
  <si>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</si>
  <si>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</si>
  <si>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</si>
  <si>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</si>
  <si>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</si>
  <si>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</si>
  <si>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</si>
  <si>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</si>
  <si>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</si>
  <si>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</si>
  <si>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</si>
  <si>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</si>
  <si>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</si>
  <si>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</si>
  <si>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</si>
  <si>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</si>
  <si>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</si>
  <si>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</si>
  <si>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</si>
  <si>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</si>
  <si>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</si>
  <si>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</si>
  <si>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</si>
  <si>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</si>
  <si>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</si>
  <si>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</si>
  <si>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</si>
  <si>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</si>
  <si>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</si>
  <si>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</si>
  <si>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</si>
  <si>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</si>
  <si>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</si>
  <si>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</si>
  <si>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</si>
  <si>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</si>
  <si>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</si>
  <si>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</si>
  <si>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</si>
  <si>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</si>
  <si>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</si>
  <si>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</si>
  <si>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</si>
  <si>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</si>
  <si>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</si>
  <si>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</si>
  <si>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</si>
  <si>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</si>
  <si>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</si>
  <si>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</si>
  <si>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</si>
  <si>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</si>
  <si>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</si>
  <si>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</si>
  <si>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</si>
  <si>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</si>
  <si>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</si>
  <si>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</si>
  <si>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</si>
  <si>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</si>
  <si>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</si>
  <si>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</si>
  <si>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</si>
  <si>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</si>
  <si>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</si>
  <si>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</si>
  <si>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</si>
  <si>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</si>
  <si>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</si>
  <si>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</si>
  <si>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</si>
  <si>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</si>
  <si>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</si>
  <si>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</si>
  <si>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</si>
  <si>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</si>
  <si>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</si>
  <si>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</si>
  <si>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</si>
  <si>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</si>
  <si>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</si>
  <si>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</si>
  <si>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</si>
  <si>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</si>
  <si>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</si>
  <si>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</si>
  <si>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</si>
  <si>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</si>
  <si>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</si>
  <si>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</si>
  <si>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</si>
  <si>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</si>
  <si>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</si>
  <si>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</si>
  <si>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</si>
  <si>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</si>
  <si>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</si>
  <si>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</si>
  <si>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</si>
  <si>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</si>
  <si>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</si>
  <si>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</si>
  <si>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</si>
  <si>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</si>
  <si>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</si>
  <si>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</si>
  <si>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</si>
  <si>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</si>
  <si>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</si>
  <si>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</si>
  <si>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</si>
  <si>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</si>
  <si>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</si>
  <si>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</si>
  <si>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</si>
  <si>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</si>
  <si>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</si>
  <si>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</si>
  <si>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</si>
  <si>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</si>
  <si>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</si>
  <si>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</si>
  <si>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</si>
  <si>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</si>
  <si>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</si>
  <si>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</si>
  <si>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</si>
  <si>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</si>
  <si>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</si>
  <si>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</si>
  <si>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</si>
  <si>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</si>
  <si>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</si>
  <si>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</si>
  <si>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</si>
  <si>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</si>
  <si>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</si>
  <si>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</si>
  <si>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</si>
  <si>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</si>
  <si>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</si>
  <si>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</si>
  <si>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</si>
  <si>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</si>
  <si>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</si>
  <si>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</si>
  <si>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</si>
  <si>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</si>
  <si>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</si>
  <si>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</si>
  <si>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</si>
  <si>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</si>
  <si>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</si>
  <si>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</si>
  <si>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</si>
  <si>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</si>
  <si>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</si>
  <si>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</si>
  <si>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</si>
  <si>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</si>
  <si>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</si>
  <si>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</si>
  <si>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</si>
  <si>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</si>
  <si>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</si>
  <si>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</si>
  <si>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</si>
  <si>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</si>
  <si>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</si>
  <si>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</si>
  <si>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</si>
  <si>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</si>
  <si>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</si>
  <si>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</si>
  <si>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</si>
  <si>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</si>
  <si>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</si>
  <si>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</si>
  <si>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</si>
  <si>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</si>
  <si>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</si>
  <si>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</si>
  <si>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</si>
  <si>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</si>
  <si>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</si>
  <si>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</si>
  <si>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</si>
  <si>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</si>
  <si>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</si>
  <si>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</si>
  <si>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</si>
  <si>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</si>
  <si>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</si>
  <si>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</si>
  <si>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</si>
  <si>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</si>
  <si>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</si>
  <si>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</si>
  <si>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</si>
  <si>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</si>
  <si>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</si>
  <si>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</si>
  <si>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</si>
  <si>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</si>
  <si>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</si>
  <si>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</si>
  <si>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</si>
  <si>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</si>
  <si>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</si>
  <si>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</si>
  <si>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</si>
  <si>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</si>
  <si>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</si>
  <si>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</si>
  <si>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</si>
  <si>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</si>
  <si>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</si>
  <si>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</si>
  <si>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</si>
  <si>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</si>
  <si>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</si>
  <si>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</si>
  <si>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</si>
  <si>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</si>
  <si>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</si>
  <si>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</si>
  <si>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</si>
  <si>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</si>
  <si>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</si>
  <si>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</si>
  <si>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</si>
  <si>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</si>
  <si>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</si>
  <si>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</si>
  <si>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</si>
  <si>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</si>
  <si>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</si>
  <si>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</si>
  <si>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</si>
  <si>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</si>
  <si>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</si>
  <si>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</si>
  <si>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</si>
  <si>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</si>
  <si>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</si>
  <si>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</si>
  <si>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</si>
  <si>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</si>
  <si>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</si>
  <si>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</si>
  <si>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</si>
  <si>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</si>
  <si>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</si>
  <si>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</si>
  <si>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</si>
  <si>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</si>
  <si>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</si>
  <si>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</si>
  <si>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</si>
  <si>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</si>
  <si>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</si>
  <si>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</si>
  <si>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</si>
  <si>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</si>
  <si>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</si>
  <si>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</si>
  <si>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</si>
  <si>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</si>
  <si>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</si>
  <si>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</si>
  <si>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</si>
  <si>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</si>
  <si>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</si>
  <si>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</si>
  <si>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</si>
  <si>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</si>
  <si>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</si>
  <si>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</si>
  <si>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</si>
  <si>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</si>
  <si>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</si>
  <si>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</si>
  <si>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</si>
  <si>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</si>
  <si>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</si>
  <si>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</si>
  <si>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</si>
  <si>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</si>
  <si>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</si>
  <si>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</si>
  <si>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</si>
  <si>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</si>
  <si>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</si>
  <si>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</si>
  <si>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</si>
  <si>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</si>
  <si>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</si>
  <si>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</si>
  <si>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</si>
  <si>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</si>
  <si>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</si>
  <si>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</si>
  <si>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</si>
  <si>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</si>
  <si>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</si>
  <si>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</si>
  <si>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</si>
  <si>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</si>
  <si>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</si>
  <si>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</si>
  <si>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</si>
  <si>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</si>
  <si>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</si>
  <si>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</si>
  <si>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</si>
  <si>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</si>
  <si>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</si>
  <si>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</si>
  <si>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</si>
  <si>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</si>
  <si>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</si>
  <si>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</si>
  <si>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</si>
  <si>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</si>
  <si>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</si>
  <si>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</si>
  <si>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</si>
  <si>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</si>
  <si>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</si>
  <si>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</si>
  <si>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</si>
  <si>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</si>
  <si>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</si>
  <si>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</si>
  <si>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</si>
  <si>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</si>
  <si>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</si>
  <si>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</si>
  <si>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</si>
  <si>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</si>
  <si>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</si>
  <si>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</si>
  <si>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</si>
  <si>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</si>
  <si>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</si>
  <si>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</si>
  <si>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</si>
  <si>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</si>
  <si>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</si>
  <si>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</si>
  <si>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</si>
  <si>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</si>
  <si>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</si>
  <si>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</si>
  <si>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</si>
  <si>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</si>
  <si>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</si>
  <si>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</si>
  <si>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</si>
  <si>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</si>
  <si>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</si>
  <si>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</si>
  <si>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</si>
  <si>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</si>
  <si>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</si>
  <si>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</si>
  <si>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</si>
  <si>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</si>
  <si>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</si>
  <si>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</si>
  <si>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</si>
  <si>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</si>
  <si>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</si>
  <si>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</si>
  <si>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</si>
  <si>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</si>
  <si>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</si>
  <si>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</si>
  <si>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</si>
  <si>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</si>
  <si>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</si>
  <si>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</si>
  <si>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</si>
  <si>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</si>
  <si>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</si>
  <si>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</si>
  <si>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</si>
  <si>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</si>
  <si>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</si>
  <si>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</si>
  <si>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</si>
  <si>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</si>
  <si>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</si>
  <si>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</si>
  <si>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</si>
  <si>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</si>
  <si>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</si>
  <si>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</si>
  <si>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</si>
  <si>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</si>
  <si>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</si>
  <si>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</si>
  <si>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</si>
  <si>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</si>
  <si>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</si>
  <si>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</si>
  <si>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</si>
  <si>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</si>
  <si>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</si>
  <si>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</si>
  <si>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</si>
  <si>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</si>
  <si>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</si>
  <si>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</si>
  <si>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</si>
  <si>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</si>
  <si>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</si>
  <si>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</si>
  <si>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</si>
  <si>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</si>
  <si>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</si>
  <si>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</si>
  <si>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</si>
  <si>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</si>
  <si>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</si>
  <si>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</si>
  <si>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</si>
  <si>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</si>
  <si>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</si>
  <si>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</si>
  <si>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</si>
  <si>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</si>
  <si>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</si>
  <si>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</si>
  <si>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</si>
  <si>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</si>
  <si>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</si>
  <si>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</si>
  <si>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</si>
  <si>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</si>
  <si>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</si>
  <si>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</si>
  <si>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</si>
  <si>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</si>
  <si>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</si>
  <si>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</si>
  <si>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</si>
  <si>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</si>
  <si>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</si>
  <si>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</si>
  <si>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</si>
  <si>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</si>
  <si>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</si>
  <si>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</si>
  <si>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</si>
  <si>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</si>
  <si>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</si>
  <si>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</si>
  <si>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</si>
  <si>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</si>
  <si>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</si>
  <si>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</si>
  <si>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</si>
  <si>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</si>
  <si>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</si>
  <si>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</si>
  <si>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</si>
  <si>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</si>
  <si>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</si>
  <si>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</si>
  <si>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</si>
  <si>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</si>
  <si>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</si>
  <si>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</si>
  <si>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</si>
  <si>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</si>
  <si>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</si>
  <si>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</si>
  <si>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</si>
  <si>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</si>
  <si>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</si>
  <si>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</si>
  <si>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</si>
  <si>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</si>
  <si>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</si>
  <si>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</si>
  <si>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</si>
  <si>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</si>
  <si>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</si>
  <si>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</si>
  <si>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</si>
  <si>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</si>
  <si>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</si>
  <si>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</si>
  <si>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</si>
  <si>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</si>
  <si>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</si>
  <si>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</si>
  <si>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</si>
  <si>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</si>
  <si>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</si>
  <si>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</si>
  <si>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</si>
  <si>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</si>
  <si>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</si>
  <si>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</si>
  <si>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</si>
  <si>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</si>
  <si>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</si>
  <si>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</si>
  <si>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</si>
  <si>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</si>
  <si>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</si>
  <si>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</si>
  <si>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</si>
  <si>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</si>
  <si>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</si>
  <si>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</si>
  <si>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</si>
  <si>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</si>
  <si>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</si>
  <si>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</si>
  <si>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</si>
  <si>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</si>
  <si>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</si>
  <si>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</si>
  <si>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</si>
  <si>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</si>
  <si>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</si>
  <si>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</si>
  <si>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</si>
  <si>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</si>
  <si>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</si>
  <si>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</si>
  <si>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</si>
  <si>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</si>
  <si>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</si>
  <si>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</si>
  <si>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</si>
  <si>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</si>
  <si>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</si>
  <si>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</si>
  <si>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</si>
  <si>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</si>
  <si>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</si>
  <si>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</si>
  <si>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</si>
  <si>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</si>
  <si>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</si>
  <si>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</si>
  <si>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</si>
  <si>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</si>
  <si>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</si>
  <si>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</si>
  <si>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</si>
  <si>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</si>
  <si>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</si>
  <si>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</si>
  <si>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</si>
  <si>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</si>
  <si>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</si>
  <si>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</si>
  <si>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</si>
  <si>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</si>
  <si>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</si>
  <si>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</si>
  <si>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</si>
  <si>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</si>
  <si>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</si>
  <si>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</si>
  <si>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</si>
  <si>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</si>
  <si>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</si>
  <si>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</si>
  <si>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</si>
  <si>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</si>
  <si>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</si>
  <si>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</si>
  <si>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</si>
  <si>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</si>
  <si>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</si>
  <si>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</si>
  <si>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</si>
  <si>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</si>
  <si>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</si>
  <si>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</si>
  <si>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</si>
  <si>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</si>
  <si>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</si>
  <si>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</si>
  <si>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</si>
  <si>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</si>
  <si>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</si>
  <si>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</si>
  <si>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</si>
  <si>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</si>
  <si>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</si>
  <si>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</si>
  <si>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</si>
  <si>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</si>
  <si>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</si>
  <si>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</si>
  <si>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</si>
  <si>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</si>
  <si>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</si>
  <si>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</si>
  <si>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</si>
  <si>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</si>
  <si>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</si>
  <si>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</si>
  <si>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</si>
  <si>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</si>
  <si>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</si>
  <si>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</si>
  <si>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</si>
  <si>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</si>
  <si>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</si>
  <si>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</si>
  <si>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</si>
  <si>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</si>
  <si>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</si>
  <si>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</si>
  <si>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</si>
  <si>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</si>
  <si>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</si>
  <si>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</si>
  <si>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</si>
  <si>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</si>
  <si>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</si>
  <si>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</si>
  <si>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</si>
  <si>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</si>
  <si>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</si>
  <si>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</si>
  <si>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</si>
  <si>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</si>
  <si>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</si>
  <si>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</si>
  <si>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</si>
  <si>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</si>
  <si>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</si>
  <si>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</si>
  <si>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</si>
  <si>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</si>
  <si>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</si>
  <si>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</si>
  <si>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</si>
  <si>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</si>
  <si>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</si>
  <si>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</si>
  <si>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</si>
  <si>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</si>
  <si>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</si>
  <si>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</si>
  <si>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</si>
  <si>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</si>
  <si>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</si>
  <si>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</si>
  <si>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</si>
  <si>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</si>
  <si>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</si>
  <si>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</si>
  <si>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</si>
  <si>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</si>
  <si>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</si>
  <si>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</si>
  <si>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</si>
  <si>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</si>
  <si>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</si>
  <si>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</si>
  <si>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</si>
  <si>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</si>
  <si>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</si>
  <si>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</si>
  <si>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</si>
  <si>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</si>
  <si>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</si>
  <si>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</si>
  <si>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</si>
  <si>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</si>
  <si>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</si>
  <si>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</si>
  <si>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</si>
  <si>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</si>
  <si>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</si>
  <si>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</si>
  <si>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</si>
  <si>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</si>
  <si>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</si>
  <si>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</si>
  <si>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</si>
  <si>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</si>
  <si>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</si>
  <si>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</si>
  <si>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</si>
  <si>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</si>
  <si>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</si>
  <si>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</si>
  <si>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</si>
  <si>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</si>
  <si>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</si>
  <si>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</si>
  <si>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</si>
  <si>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</si>
  <si>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</si>
  <si>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</si>
  <si>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</si>
  <si>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</si>
  <si>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</si>
  <si>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</si>
  <si>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</si>
  <si>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</si>
  <si>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</si>
  <si>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</si>
  <si>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</si>
  <si>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</si>
  <si>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</si>
  <si>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</si>
  <si>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</si>
  <si>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</si>
  <si>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</si>
  <si>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</si>
  <si>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</si>
  <si>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</si>
  <si>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</si>
  <si>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</si>
  <si>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</si>
  <si>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</si>
  <si>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</si>
  <si>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</si>
  <si>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</si>
  <si>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</si>
  <si>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</si>
  <si>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</si>
  <si>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</si>
  <si>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</si>
  <si>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</si>
  <si>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</si>
  <si>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</si>
  <si>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</si>
  <si>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</si>
  <si>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</si>
  <si>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</si>
  <si>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</si>
  <si>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</si>
  <si>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</si>
  <si>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</si>
  <si>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</si>
  <si>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</si>
  <si>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</si>
  <si>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</si>
  <si>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</si>
  <si>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</si>
  <si>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</si>
  <si>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</si>
  <si>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</si>
  <si>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</si>
  <si>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</si>
  <si>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</si>
  <si>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</si>
  <si>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</si>
  <si>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</si>
  <si>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</si>
  <si>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</si>
  <si>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</si>
  <si>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</si>
  <si>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</si>
  <si>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</si>
  <si>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</si>
  <si>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</si>
  <si>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</si>
  <si>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</si>
  <si>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</si>
  <si>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</si>
  <si>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</si>
  <si>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</si>
  <si>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</si>
  <si>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</si>
  <si>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</si>
  <si>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</si>
  <si>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</si>
  <si>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</si>
  <si>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</si>
  <si>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</si>
  <si>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</si>
  <si>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</si>
  <si>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</si>
  <si>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</si>
  <si>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</si>
  <si>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</si>
  <si>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</si>
  <si>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</si>
  <si>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</si>
  <si>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</si>
  <si>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</si>
  <si>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</si>
  <si>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</si>
  <si>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</si>
  <si>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</si>
  <si>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</si>
  <si>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</si>
  <si>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</si>
  <si>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</si>
  <si>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</si>
  <si>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</si>
  <si>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</si>
  <si>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</si>
  <si>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</si>
  <si>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</si>
  <si>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</si>
  <si>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</si>
  <si>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</si>
  <si>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</si>
  <si>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</si>
  <si>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</si>
  <si>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</si>
  <si>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</si>
  <si>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</si>
  <si>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</si>
  <si>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</si>
  <si>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</si>
  <si>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</si>
  <si>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</si>
  <si>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</si>
  <si>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</si>
  <si>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</si>
  <si>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</si>
  <si>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</si>
  <si>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</si>
  <si>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</si>
  <si>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</si>
  <si>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</si>
  <si>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</si>
  <si>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</si>
  <si>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</si>
  <si>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</si>
  <si>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</si>
  <si>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</si>
  <si>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</si>
  <si>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</si>
  <si>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</si>
  <si>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</si>
  <si>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</si>
  <si>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</si>
  <si>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</si>
  <si>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</si>
  <si>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</si>
  <si>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</si>
  <si>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</si>
  <si>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</si>
  <si>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</si>
  <si>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</si>
  <si>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</si>
  <si>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</si>
  <si>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</si>
  <si>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</si>
  <si>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</si>
  <si>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</si>
  <si>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</si>
  <si>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</si>
  <si>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</si>
  <si>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</si>
  <si>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</si>
  <si>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</si>
  <si>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</si>
  <si>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</si>
  <si>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</si>
  <si>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</si>
  <si>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</si>
  <si>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</si>
  <si>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</si>
  <si>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</si>
  <si>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</si>
  <si>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</si>
  <si>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</si>
  <si>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</si>
  <si>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</si>
  <si>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</si>
  <si>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</si>
  <si>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</si>
  <si>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</si>
  <si>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</si>
  <si>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</si>
  <si>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</si>
  <si>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</si>
  <si>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</si>
  <si>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</si>
  <si>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</si>
  <si>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</si>
  <si>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</si>
  <si>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</si>
  <si>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</si>
  <si>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</si>
  <si>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</si>
  <si>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</si>
  <si>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</si>
  <si>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</si>
  <si>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</si>
  <si>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</si>
  <si>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</si>
  <si>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</si>
  <si>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</si>
  <si>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</si>
  <si>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</si>
  <si>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</si>
  <si>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</si>
  <si>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</si>
  <si>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</si>
  <si>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</si>
  <si>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</si>
  <si>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</si>
  <si>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</si>
  <si>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</si>
  <si>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</si>
  <si>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</si>
  <si>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</si>
  <si>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</si>
  <si>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</si>
  <si>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</si>
  <si>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</si>
  <si>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</si>
  <si>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</si>
  <si>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</si>
  <si>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</si>
  <si>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</si>
  <si>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</si>
  <si>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</si>
  <si>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</si>
  <si>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</si>
  <si>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</si>
  <si>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</si>
  <si>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</si>
  <si>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</si>
  <si>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</si>
  <si>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</si>
  <si>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</si>
  <si>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</si>
  <si>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</si>
  <si>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</si>
  <si>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</si>
  <si>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</si>
  <si>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</si>
  <si>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</si>
  <si>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</si>
  <si>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</si>
  <si>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</si>
  <si>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</si>
  <si>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</si>
  <si>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</si>
  <si>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</si>
  <si>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</si>
  <si>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</si>
  <si>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</si>
  <si>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</si>
  <si>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</si>
  <si>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</si>
  <si>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</si>
  <si>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</si>
  <si>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</si>
  <si>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</si>
  <si>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</si>
  <si>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</si>
  <si>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</si>
  <si>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</si>
  <si>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</si>
  <si>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</si>
  <si>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</si>
  <si>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</si>
  <si>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</si>
  <si>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</si>
  <si>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</si>
  <si>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</si>
  <si>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</si>
  <si>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</si>
  <si>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</si>
  <si>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</si>
  <si>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</si>
  <si>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</si>
  <si>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</si>
  <si>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</si>
  <si>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</si>
  <si>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</si>
  <si>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</si>
  <si>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</si>
  <si>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</si>
  <si>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</si>
  <si>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</si>
  <si>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</si>
  <si>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</si>
  <si>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</si>
  <si>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</si>
  <si>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</si>
  <si>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</si>
  <si>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</si>
  <si>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</si>
  <si>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</si>
  <si>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</si>
  <si>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</si>
  <si>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</si>
  <si>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</si>
  <si>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</si>
  <si>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</si>
  <si>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</si>
  <si>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</si>
  <si>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</si>
  <si>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</si>
  <si>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</si>
  <si>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</si>
  <si>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</si>
  <si>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</si>
  <si>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</si>
  <si>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</si>
  <si>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</si>
  <si>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</si>
  <si>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</si>
  <si>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</si>
  <si>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</si>
  <si>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</si>
  <si>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</si>
  <si>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</si>
  <si>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</si>
  <si>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</si>
  <si>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</si>
  <si>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</si>
  <si>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</si>
  <si>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</si>
  <si>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</si>
  <si>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</si>
  <si>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</si>
  <si>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</si>
  <si>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</si>
  <si>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</si>
  <si>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</si>
  <si>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</si>
  <si>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</si>
  <si>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</si>
  <si>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</si>
  <si>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</si>
  <si>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</si>
  <si>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</si>
  <si>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</si>
  <si>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</si>
  <si>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</si>
  <si>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</si>
  <si>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</si>
  <si>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</si>
  <si>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</si>
  <si>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</si>
  <si>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</si>
  <si>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</si>
  <si>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</si>
  <si>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</si>
  <si>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</si>
  <si>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</si>
  <si>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</si>
  <si>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</si>
  <si>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</si>
  <si>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</si>
  <si>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</si>
  <si>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</si>
  <si>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</si>
  <si>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</si>
  <si>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</si>
  <si>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</si>
  <si>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</si>
  <si>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</si>
  <si>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</si>
  <si>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</si>
  <si>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</si>
  <si>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</si>
  <si>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</si>
  <si>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</si>
  <si>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</si>
  <si>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</si>
  <si>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</si>
  <si>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</si>
  <si>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</si>
  <si>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</si>
  <si>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</si>
  <si>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</si>
  <si>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</si>
  <si>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</si>
  <si>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</si>
  <si>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</si>
  <si>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</si>
  <si>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</si>
  <si>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</si>
  <si>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</si>
  <si>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</si>
  <si>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</si>
  <si>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</si>
  <si>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</si>
  <si>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</si>
  <si>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</si>
  <si>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</si>
  <si>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</si>
  <si>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</si>
  <si>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</si>
  <si>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</si>
  <si>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</si>
  <si>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</si>
  <si>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</si>
  <si>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</si>
  <si>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</si>
  <si>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</si>
  <si>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</si>
  <si>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</si>
  <si>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</si>
  <si>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</si>
  <si>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</si>
  <si>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</si>
  <si>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</si>
  <si>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</si>
  <si>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</si>
  <si>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</si>
  <si>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</si>
  <si>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</si>
  <si>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</si>
  <si>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</si>
  <si>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</si>
  <si>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</si>
  <si>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</si>
  <si>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</si>
  <si>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</si>
  <si>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</si>
  <si>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</si>
  <si>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</si>
  <si>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</si>
  <si>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</si>
  <si>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</si>
  <si>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</si>
  <si>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</si>
  <si>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</si>
  <si>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</si>
  <si>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</si>
  <si>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</si>
  <si>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</si>
  <si>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</si>
  <si>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</si>
  <si>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</si>
  <si>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</si>
  <si>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</si>
  <si>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</si>
  <si>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</si>
  <si>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</si>
  <si>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</si>
  <si>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</si>
  <si>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</si>
  <si>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</si>
  <si>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</si>
  <si>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</si>
  <si>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</si>
  <si>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</si>
  <si>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</si>
  <si>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</si>
  <si>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</si>
  <si>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</si>
  <si>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</si>
  <si>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</si>
  <si>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</si>
  <si>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</si>
  <si>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</si>
  <si>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</si>
  <si>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</si>
  <si>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</si>
  <si>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</si>
  <si>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</si>
  <si>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</si>
  <si>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</si>
  <si>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</si>
  <si>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</si>
  <si>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</si>
  <si>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</si>
  <si>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</si>
  <si>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</si>
  <si>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</si>
  <si>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</si>
  <si>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</si>
  <si>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</si>
  <si>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</si>
  <si>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</si>
  <si>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</si>
  <si>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</si>
  <si>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</si>
  <si>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</si>
  <si>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</si>
  <si>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</si>
  <si>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</si>
  <si>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</si>
  <si>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</si>
  <si>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</si>
  <si>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</si>
  <si>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</si>
  <si>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</si>
  <si>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</si>
  <si>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</si>
  <si>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</si>
  <si>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</si>
  <si>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</si>
  <si>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</si>
  <si>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</si>
  <si>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</si>
  <si>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</si>
  <si>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</si>
  <si>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</si>
  <si>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</si>
  <si>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</si>
  <si>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</si>
  <si>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</si>
  <si>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</si>
  <si>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</si>
  <si>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</si>
  <si>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</si>
  <si>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</si>
  <si>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</si>
  <si>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</si>
  <si>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</si>
  <si>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</si>
  <si>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</si>
  <si>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</si>
  <si>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</si>
  <si>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</si>
  <si>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</si>
  <si>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</si>
  <si>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</si>
  <si>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</si>
  <si>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</si>
  <si>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</si>
  <si>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</si>
  <si>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</si>
  <si>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</si>
  <si>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</si>
  <si>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</si>
  <si>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</si>
  <si>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</si>
  <si>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</si>
  <si>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</si>
  <si>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</si>
  <si>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</si>
  <si>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</si>
  <si>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</si>
  <si>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</si>
  <si>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</si>
  <si>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</si>
  <si>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</si>
  <si>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</si>
  <si>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</si>
  <si>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</si>
  <si>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</si>
  <si>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</si>
  <si>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</si>
  <si>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</si>
  <si>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</si>
  <si>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</si>
  <si>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</si>
  <si>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</si>
  <si>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</si>
  <si>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</si>
  <si>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</si>
  <si>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</si>
  <si>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</si>
  <si>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</si>
  <si>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</si>
  <si>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</si>
  <si>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</si>
  <si>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</si>
  <si>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</si>
  <si>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</si>
  <si>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</si>
  <si>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</si>
  <si>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</si>
  <si>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</si>
  <si>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</si>
  <si>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</si>
  <si>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</si>
  <si>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</si>
  <si>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</si>
  <si>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</si>
  <si>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</si>
  <si>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</si>
  <si>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</si>
  <si>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</si>
  <si>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</si>
  <si>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</si>
  <si>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</si>
  <si>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</si>
  <si>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</si>
  <si>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</si>
  <si>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</si>
  <si>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</si>
  <si>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</si>
  <si>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</si>
  <si>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</si>
  <si>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</si>
  <si>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</si>
  <si>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</si>
  <si>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</si>
  <si>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</si>
  <si>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</si>
  <si>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</si>
  <si>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</si>
  <si>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</si>
  <si>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</si>
  <si>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</si>
  <si>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</si>
  <si>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</si>
  <si>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</si>
  <si>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</si>
  <si>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</si>
  <si>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</si>
  <si>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</si>
  <si>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</si>
  <si>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</si>
  <si>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</si>
  <si>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</si>
  <si>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</si>
  <si>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</si>
  <si>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</si>
  <si>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</si>
  <si>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</si>
  <si>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</si>
  <si>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</si>
  <si>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</si>
  <si>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</si>
  <si>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</si>
  <si>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</si>
  <si>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</si>
  <si>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</si>
  <si>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</si>
  <si>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</si>
  <si>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</si>
  <si>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</si>
  <si>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</si>
  <si>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</si>
  <si>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</si>
  <si>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</si>
  <si>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</si>
  <si>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</si>
  <si>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</si>
  <si>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</si>
  <si>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</si>
  <si>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</si>
  <si>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</si>
  <si>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</si>
  <si>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</si>
  <si>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</si>
  <si>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</si>
  <si>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</si>
  <si>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</si>
  <si>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</si>
  <si>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</si>
  <si>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</si>
  <si>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</si>
  <si>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</si>
  <si>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</si>
  <si>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</si>
  <si>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</si>
  <si>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</si>
  <si>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</si>
  <si>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</si>
  <si>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</si>
  <si>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</si>
  <si>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</si>
  <si>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</si>
  <si>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</si>
  <si>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</si>
  <si>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</si>
  <si>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</si>
  <si>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</si>
  <si>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</si>
  <si>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</si>
  <si>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</si>
  <si>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</si>
  <si>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</si>
  <si>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</si>
  <si>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</si>
  <si>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</si>
  <si>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</si>
  <si>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</si>
  <si>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</si>
  <si>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</si>
  <si>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</si>
  <si>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</si>
  <si>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</si>
  <si>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</si>
  <si>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</si>
  <si>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</si>
  <si>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</si>
  <si>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</si>
  <si>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</si>
  <si>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</si>
  <si>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</si>
  <si>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</si>
  <si>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</si>
  <si>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</si>
  <si>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</si>
  <si>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</si>
  <si>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</si>
  <si>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</si>
  <si>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</si>
  <si>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</si>
  <si>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</si>
  <si>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</si>
  <si>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</si>
  <si>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</si>
  <si>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</si>
  <si>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</si>
  <si>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</si>
  <si>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</si>
  <si>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</si>
  <si>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</si>
  <si>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</si>
  <si>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</si>
  <si>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</si>
  <si>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</si>
  <si>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</si>
  <si>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</si>
  <si>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</si>
  <si>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</si>
  <si>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</si>
  <si>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</si>
  <si>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</si>
  <si>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</si>
  <si>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</si>
  <si>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</si>
  <si>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</si>
  <si>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</si>
  <si>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</si>
  <si>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</si>
  <si>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</si>
  <si>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</si>
  <si>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</si>
  <si>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</si>
  <si>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</si>
  <si>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</si>
  <si>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</si>
  <si>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</si>
  <si>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</si>
  <si>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</si>
  <si>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</si>
  <si>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</si>
  <si>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</si>
  <si>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</si>
  <si>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</si>
  <si>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</si>
  <si>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</si>
  <si>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</si>
  <si>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</si>
  <si>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</si>
  <si>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</si>
  <si>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</si>
  <si>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</si>
  <si>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</si>
  <si>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</si>
  <si>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</si>
  <si>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</si>
  <si>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</si>
  <si>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</si>
  <si>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</si>
  <si>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</si>
  <si>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</si>
  <si>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</si>
  <si>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</si>
  <si>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</si>
  <si>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</si>
  <si>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</si>
  <si>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</si>
  <si>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</si>
  <si>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</si>
  <si>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</si>
  <si>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</si>
  <si>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</si>
  <si>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</si>
  <si>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</si>
  <si>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</si>
  <si>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</si>
  <si>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</si>
  <si>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</si>
  <si>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</si>
  <si>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</si>
  <si>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</si>
  <si>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</si>
  <si>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</si>
  <si>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</si>
  <si>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</si>
  <si>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</si>
  <si>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</si>
  <si>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</si>
  <si>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</si>
  <si>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</si>
  <si>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</si>
  <si>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</si>
  <si>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</si>
  <si>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</si>
  <si>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</si>
  <si>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</si>
  <si>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</si>
  <si>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</si>
  <si>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</si>
  <si>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</si>
  <si>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</si>
  <si>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</si>
  <si>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</si>
  <si>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</si>
  <si>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</si>
  <si>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</si>
  <si>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</si>
  <si>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</si>
  <si>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</si>
  <si>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</si>
  <si>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</si>
  <si>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</si>
  <si>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</si>
  <si>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</si>
  <si>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</si>
  <si>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</si>
  <si>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</si>
  <si>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</si>
  <si>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</si>
  <si>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</si>
  <si>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</si>
  <si>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</si>
  <si>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</si>
  <si>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</si>
  <si>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</si>
  <si>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</si>
  <si>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</si>
  <si>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</si>
  <si>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</si>
  <si>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</si>
  <si>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</si>
  <si>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</si>
  <si>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</si>
  <si>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</si>
  <si>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</si>
  <si>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</si>
  <si>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</si>
  <si>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</si>
  <si>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</si>
  <si>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</si>
  <si>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</si>
  <si>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</si>
  <si>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</si>
  <si>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</si>
  <si>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</si>
  <si>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</si>
  <si>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</si>
  <si>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</si>
  <si>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</si>
  <si>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</si>
  <si>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</si>
  <si>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</si>
  <si>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</si>
  <si>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</si>
  <si>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</si>
  <si>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</si>
  <si>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</si>
  <si>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</si>
  <si>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</si>
  <si>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</si>
  <si>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</si>
  <si>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</si>
  <si>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</si>
  <si>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</si>
  <si>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</si>
  <si>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</si>
  <si>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</si>
  <si>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</si>
  <si>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</si>
  <si>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</si>
  <si>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</si>
  <si>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</si>
  <si>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</si>
  <si>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</si>
  <si>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</si>
  <si>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</si>
  <si>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</si>
  <si>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</si>
  <si>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</si>
  <si>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</si>
  <si>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</si>
  <si>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</si>
  <si>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</si>
  <si>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</si>
  <si>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</si>
  <si>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</si>
  <si>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</si>
  <si>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</si>
  <si>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</si>
  <si>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</si>
  <si>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</si>
  <si>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</si>
  <si>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</si>
  <si>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</si>
  <si>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</si>
  <si>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</si>
  <si>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</si>
  <si>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</si>
  <si>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</si>
  <si>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</si>
  <si>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</si>
  <si>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</si>
  <si>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</si>
  <si>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</si>
  <si>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</si>
  <si>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</si>
  <si>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</si>
  <si>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</si>
  <si>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</si>
  <si>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</si>
  <si>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</si>
  <si>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</si>
  <si>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</si>
  <si>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</si>
  <si>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</si>
  <si>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</si>
  <si>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</si>
  <si>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</si>
  <si>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</si>
  <si>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</si>
  <si>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</si>
  <si>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</si>
  <si>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</si>
  <si>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</si>
  <si>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</si>
  <si>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</si>
  <si>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</si>
  <si>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</si>
  <si>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</si>
  <si>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</si>
  <si>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</si>
  <si>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</si>
  <si>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</si>
  <si>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</si>
  <si>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</si>
  <si>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</si>
  <si>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</si>
  <si>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</si>
  <si>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</si>
  <si>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</si>
  <si>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</si>
  <si>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</si>
  <si>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</si>
  <si>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</si>
  <si>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</si>
  <si>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</si>
  <si>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</si>
  <si>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</si>
  <si>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</si>
  <si>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</si>
  <si>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</si>
  <si>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</si>
  <si>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</si>
  <si>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</si>
  <si>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</si>
  <si>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</si>
  <si>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</si>
  <si>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</si>
  <si>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</si>
  <si>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</si>
  <si>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</si>
  <si>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</si>
  <si>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</si>
  <si>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</si>
  <si>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</si>
  <si>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</si>
  <si>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</si>
  <si>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</si>
  <si>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</si>
  <si>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</si>
  <si>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</si>
  <si>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</si>
  <si>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</si>
  <si>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</si>
  <si>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</si>
  <si>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</si>
  <si>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</si>
  <si>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</si>
  <si>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</si>
  <si>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</si>
  <si>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</si>
  <si>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</si>
  <si>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</si>
  <si>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</si>
  <si>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</si>
  <si>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</si>
  <si>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</si>
  <si>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</si>
  <si>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</si>
  <si>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</si>
  <si>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</si>
  <si>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</si>
  <si>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</si>
  <si>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</si>
  <si>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</si>
  <si>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</si>
  <si>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</si>
  <si>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</si>
  <si>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</si>
  <si>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</si>
  <si>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</si>
  <si>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</si>
  <si>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</si>
  <si>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</si>
  <si>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</si>
  <si>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</si>
  <si>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</si>
  <si>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</si>
  <si>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</si>
  <si>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</si>
  <si>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</si>
  <si>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</si>
  <si>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</si>
  <si>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</si>
  <si>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</si>
  <si>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</si>
  <si>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</si>
  <si>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</si>
  <si>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</si>
  <si>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</si>
  <si>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</si>
  <si>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</si>
  <si>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</si>
  <si>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</si>
  <si>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</si>
  <si>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</si>
  <si>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</si>
  <si>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</si>
  <si>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</si>
  <si>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</si>
  <si>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</si>
  <si>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</si>
  <si>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</si>
  <si>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</si>
  <si>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</si>
  <si>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</si>
  <si>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</si>
  <si>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</si>
  <si>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</si>
  <si>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</si>
  <si>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</si>
  <si>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</si>
  <si>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</si>
  <si>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</si>
  <si>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</si>
  <si>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</si>
  <si>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</si>
  <si>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</si>
  <si>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</si>
  <si>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</si>
  <si>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</si>
  <si>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</si>
  <si>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</si>
  <si>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</si>
  <si>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</si>
  <si>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</si>
  <si>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</si>
  <si>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</si>
  <si>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</si>
  <si>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</si>
  <si>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</si>
  <si>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</si>
  <si>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</si>
  <si>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</si>
  <si>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</si>
  <si>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</si>
  <si>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</si>
  <si>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</si>
  <si>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</si>
  <si>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</si>
  <si>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</si>
  <si>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</si>
  <si>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</si>
  <si>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</si>
  <si>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</si>
  <si>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</si>
  <si>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</si>
  <si>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</si>
  <si>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</si>
  <si>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</si>
  <si>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</si>
  <si>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</si>
  <si>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</si>
  <si>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</si>
  <si>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</si>
  <si>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</si>
  <si>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</si>
  <si>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</si>
  <si>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</si>
  <si>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</si>
  <si>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</si>
  <si>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</si>
  <si>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</si>
  <si>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</si>
  <si>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</si>
  <si>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</si>
  <si>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</si>
  <si>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</si>
  <si>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</si>
  <si>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</si>
  <si>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</si>
  <si>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</si>
  <si>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</si>
  <si>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</si>
  <si>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</si>
  <si>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</si>
  <si>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</si>
  <si>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</si>
  <si>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</si>
  <si>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</si>
  <si>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</si>
  <si>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</si>
  <si>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</si>
  <si>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</si>
  <si>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</si>
  <si>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</si>
  <si>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</si>
  <si>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</si>
  <si>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</si>
  <si>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</si>
  <si>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</si>
  <si>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</si>
  <si>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</si>
  <si>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</si>
  <si>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</si>
  <si>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</si>
  <si>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</si>
  <si>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</si>
  <si>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</si>
  <si>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</si>
  <si>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</si>
  <si>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</si>
  <si>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</si>
  <si>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</si>
  <si>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</si>
  <si>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</si>
  <si>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</si>
  <si>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</si>
  <si>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</si>
  <si>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</si>
  <si>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</si>
  <si>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</si>
  <si>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</si>
  <si>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</si>
  <si>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</si>
  <si>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</si>
  <si>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</si>
  <si>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</si>
  <si>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</si>
  <si>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</si>
  <si>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</si>
  <si>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</si>
  <si>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</si>
  <si>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</si>
  <si>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</si>
  <si>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</si>
  <si>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</si>
  <si>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</si>
  <si>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</si>
  <si>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</si>
  <si>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</si>
  <si>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</si>
  <si>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</si>
  <si>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</si>
  <si>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</si>
  <si>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</si>
  <si>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</si>
  <si>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</si>
  <si>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</si>
  <si>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</si>
  <si>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</si>
  <si>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</si>
  <si>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</si>
  <si>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</si>
  <si>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</si>
  <si>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</si>
  <si>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</si>
  <si>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</si>
  <si>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</si>
  <si>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</si>
  <si>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</si>
  <si>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</si>
  <si>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</si>
  <si>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</si>
  <si>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</si>
  <si>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</si>
  <si>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</si>
  <si>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</si>
  <si>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</si>
  <si>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</si>
  <si>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</si>
  <si>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</si>
  <si>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</si>
  <si>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</si>
  <si>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</si>
  <si>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</si>
  <si>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</si>
  <si>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</si>
  <si>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</si>
  <si>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</si>
  <si>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</si>
  <si>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</si>
  <si>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</si>
  <si>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</si>
  <si>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</si>
  <si>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</si>
  <si>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</si>
  <si>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</si>
  <si>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</si>
  <si>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</si>
  <si>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</si>
  <si>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</si>
  <si>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</si>
  <si>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</si>
  <si>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</si>
  <si>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</si>
  <si>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</si>
  <si>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</si>
  <si>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</si>
  <si>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</si>
  <si>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</si>
  <si>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</si>
  <si>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</si>
  <si>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</si>
  <si>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</si>
  <si>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</si>
  <si>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</si>
  <si>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</si>
  <si>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</si>
  <si>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</si>
  <si>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</si>
  <si>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</si>
  <si>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</si>
  <si>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</si>
  <si>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</si>
  <si>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</si>
  <si>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</si>
  <si>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</si>
  <si>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</si>
  <si>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</si>
  <si>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</si>
  <si>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</si>
  <si>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</si>
  <si>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</si>
  <si>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</si>
  <si>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</si>
  <si>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</si>
  <si>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</si>
  <si>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</si>
  <si>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</si>
  <si>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</si>
  <si>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</si>
  <si>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</si>
  <si>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</si>
  <si>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</si>
  <si>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</si>
  <si>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</si>
  <si>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</si>
  <si>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</si>
  <si>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</si>
  <si>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</si>
  <si>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</si>
  <si>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</si>
  <si>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</si>
  <si>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</si>
  <si>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</si>
  <si>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</si>
  <si>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</si>
  <si>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</si>
  <si>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</si>
  <si>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</si>
  <si>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</si>
  <si>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</si>
  <si>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</si>
  <si>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</si>
  <si>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</si>
  <si>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</si>
  <si>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</si>
  <si>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</si>
  <si>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</si>
  <si>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</si>
  <si>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</si>
  <si>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</si>
  <si>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</si>
  <si>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</si>
  <si>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</si>
  <si>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</si>
  <si>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</si>
  <si>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</si>
  <si>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</si>
  <si>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</si>
  <si>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</si>
  <si>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</si>
  <si>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</si>
  <si>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</si>
  <si>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</si>
  <si>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</si>
  <si>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</si>
  <si>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</si>
  <si>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</si>
  <si>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</si>
  <si>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</si>
  <si>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</si>
  <si>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</si>
  <si>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</si>
  <si>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</si>
  <si>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</si>
  <si>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</si>
  <si>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</si>
  <si>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</si>
  <si>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</si>
  <si>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</si>
  <si>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</si>
  <si>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</si>
  <si>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</si>
  <si>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</si>
  <si>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</si>
  <si>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</si>
  <si>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</si>
  <si>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</si>
  <si>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</si>
  <si>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</si>
  <si>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</si>
  <si>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</si>
  <si>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</si>
  <si>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</si>
  <si>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</si>
  <si>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</si>
  <si>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</si>
  <si>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</si>
  <si>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</si>
  <si>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</si>
  <si>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</si>
  <si>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</si>
  <si>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</si>
  <si>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</si>
  <si>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</si>
  <si>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</si>
  <si>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</si>
  <si>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</si>
  <si>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</si>
  <si>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</si>
  <si>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</si>
  <si>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</si>
  <si>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</si>
  <si>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</si>
  <si>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</si>
  <si>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</si>
  <si>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</si>
  <si>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</si>
  <si>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</si>
  <si>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</si>
  <si>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</si>
  <si>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</si>
  <si>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</si>
  <si>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</si>
  <si>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</si>
  <si>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</si>
  <si>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</si>
  <si>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</si>
  <si>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</si>
  <si>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</si>
  <si>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</si>
  <si>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</si>
  <si>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</si>
  <si>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</si>
  <si>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</si>
  <si>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</si>
  <si>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</si>
  <si>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</si>
  <si>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</si>
  <si>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</si>
  <si>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</si>
  <si>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</si>
  <si>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</si>
  <si>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</si>
  <si>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</si>
  <si>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</si>
  <si>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</si>
  <si>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</si>
  <si>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</si>
  <si>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</si>
  <si>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</si>
  <si>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</si>
  <si>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</si>
  <si>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</si>
  <si>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</si>
  <si>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</si>
  <si>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</si>
  <si>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</si>
  <si>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</si>
  <si>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</si>
  <si>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</si>
  <si>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</si>
  <si>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</si>
  <si>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</si>
  <si>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</si>
  <si>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</si>
  <si>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</si>
  <si>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</si>
  <si>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</si>
  <si>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</si>
  <si>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</si>
  <si>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</si>
  <si>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</si>
  <si>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</si>
  <si>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</si>
  <si>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</si>
  <si>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</si>
  <si>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</si>
  <si>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</si>
  <si>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</si>
  <si>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</si>
  <si>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</si>
  <si>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</si>
  <si>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</si>
  <si>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</si>
  <si>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</si>
  <si>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</si>
  <si>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</si>
  <si>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</si>
  <si>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</si>
  <si>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</si>
  <si>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</si>
  <si>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</si>
  <si>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</si>
  <si>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</si>
  <si>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</si>
  <si>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</si>
  <si>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</si>
  <si>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</si>
  <si>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</si>
  <si>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</si>
  <si>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</si>
  <si>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</si>
  <si>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</si>
  <si>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</si>
  <si>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</si>
  <si>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</si>
  <si>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</si>
  <si>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</si>
  <si>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</si>
  <si>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</si>
  <si>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</si>
  <si>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</si>
  <si>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</si>
  <si>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</si>
  <si>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</si>
  <si>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</si>
  <si>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</si>
  <si>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</si>
  <si>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</si>
  <si>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</si>
  <si>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</si>
  <si>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</si>
  <si>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</si>
  <si>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</si>
  <si>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</si>
  <si>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</si>
  <si>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</si>
  <si>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</si>
  <si>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</si>
  <si>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</si>
  <si>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</si>
  <si>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</si>
  <si>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</si>
  <si>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</si>
  <si>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</si>
  <si>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</si>
  <si>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</si>
  <si>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</si>
  <si>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</si>
  <si>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</si>
  <si>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</si>
  <si>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</si>
  <si>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</si>
  <si>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</si>
  <si>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</si>
  <si>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</si>
  <si>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</si>
  <si>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</si>
  <si>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</si>
  <si>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</si>
  <si>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</si>
  <si>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</si>
  <si>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</si>
  <si>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</si>
  <si>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</si>
  <si>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</si>
  <si>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</si>
  <si>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</si>
  <si>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</si>
  <si>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</si>
  <si>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</si>
  <si>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</si>
  <si>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</si>
  <si>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</si>
  <si>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</si>
  <si>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</si>
  <si>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</si>
  <si>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</si>
  <si>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</si>
  <si>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</si>
  <si>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</si>
  <si>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</si>
  <si>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</si>
  <si>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</si>
  <si>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</si>
  <si>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</si>
  <si>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</si>
  <si>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</si>
  <si>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</si>
  <si>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</si>
  <si>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</si>
  <si>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</si>
  <si>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</si>
  <si>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</si>
  <si>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</si>
  <si>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</si>
  <si>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</si>
  <si>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</si>
  <si>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</si>
  <si>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</si>
  <si>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</si>
  <si>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</si>
  <si>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</si>
  <si>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</si>
  <si>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</si>
  <si>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</si>
  <si>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</si>
  <si>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</si>
  <si>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</si>
  <si>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</si>
  <si>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</si>
  <si>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</si>
  <si>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</si>
  <si>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</si>
  <si>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</si>
  <si>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</si>
  <si>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</si>
  <si>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</si>
  <si>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</si>
  <si>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</si>
  <si>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</si>
  <si>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</si>
  <si>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</si>
  <si>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</si>
  <si>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</si>
  <si>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</si>
  <si>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</si>
  <si>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</si>
  <si>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</si>
  <si>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</si>
  <si>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</si>
  <si>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</si>
  <si>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</si>
  <si>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</si>
  <si>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</si>
  <si>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</si>
  <si>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</si>
  <si>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</si>
  <si>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</si>
  <si>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</si>
  <si>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</si>
  <si>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</si>
  <si>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</si>
  <si>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</si>
  <si>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</si>
  <si>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</si>
  <si>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</si>
  <si>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</si>
  <si>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</si>
  <si>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</si>
  <si>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</si>
  <si>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</si>
  <si>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</si>
  <si>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</si>
  <si>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</si>
  <si>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</si>
  <si>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</si>
  <si>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</si>
  <si>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</si>
  <si>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</si>
  <si>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</si>
  <si>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</si>
  <si>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</si>
  <si>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</si>
  <si>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</si>
  <si>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</si>
  <si>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</si>
  <si>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</si>
  <si>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</si>
  <si>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</si>
  <si>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</si>
  <si>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</si>
  <si>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</si>
  <si>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</si>
  <si>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</si>
  <si>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</si>
  <si>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</si>
  <si>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</si>
  <si>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</si>
  <si>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</si>
  <si>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</si>
  <si>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</si>
  <si>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</si>
  <si>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</si>
  <si>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</si>
  <si>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</si>
  <si>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</si>
  <si>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</si>
  <si>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</si>
  <si>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</si>
  <si>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</si>
  <si>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</si>
  <si>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</si>
  <si>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</si>
  <si>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</si>
  <si>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</si>
  <si>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</si>
  <si>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</si>
  <si>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</si>
  <si>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</si>
  <si>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</si>
  <si>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</si>
  <si>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</si>
  <si>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</si>
  <si>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</si>
  <si>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</si>
  <si>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</si>
  <si>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</si>
  <si>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</si>
  <si>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</si>
  <si>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</si>
  <si>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</si>
  <si>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</si>
  <si>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</si>
  <si>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</si>
  <si>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</si>
  <si>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</si>
  <si>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</si>
  <si>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</si>
  <si>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</si>
  <si>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</si>
  <si>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</si>
  <si>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</si>
  <si>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</si>
  <si>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</si>
  <si>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</si>
  <si>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</si>
  <si>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</si>
  <si>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</si>
  <si>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</si>
  <si>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</si>
  <si>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</si>
  <si>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</si>
  <si>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</si>
  <si>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</si>
  <si>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</si>
  <si>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</si>
  <si>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</si>
  <si>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</si>
  <si>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</si>
  <si>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</si>
  <si>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</si>
  <si>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</si>
  <si>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</si>
  <si>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</si>
  <si>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</si>
  <si>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</si>
  <si>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</si>
  <si>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</si>
  <si>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</si>
  <si>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</si>
  <si>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</si>
  <si>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</si>
  <si>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</si>
  <si>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</si>
  <si>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</si>
  <si>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</si>
  <si>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</si>
  <si>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</si>
  <si>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</si>
  <si>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</si>
  <si>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</si>
  <si>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</si>
  <si>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</si>
  <si>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</si>
  <si>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</si>
  <si>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</si>
  <si>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</si>
  <si>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</si>
  <si>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</si>
  <si>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</si>
  <si>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</si>
  <si>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</si>
  <si>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</si>
  <si>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</si>
  <si>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</si>
  <si>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</si>
  <si>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</si>
  <si>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</si>
  <si>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</si>
  <si>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</si>
  <si>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</si>
  <si>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</si>
  <si>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</si>
  <si>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</si>
  <si>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</si>
  <si>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</si>
  <si>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</si>
  <si>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</si>
  <si>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</si>
  <si>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</si>
  <si>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</si>
  <si>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</si>
  <si>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</si>
  <si>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</si>
  <si>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</si>
  <si>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</si>
  <si>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</si>
  <si>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</si>
  <si>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</si>
  <si>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</si>
  <si>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</si>
  <si>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</si>
  <si>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</si>
  <si>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</si>
  <si>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</si>
  <si>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</si>
  <si>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</si>
  <si>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</si>
  <si>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</si>
  <si>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</si>
  <si>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</si>
  <si>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</si>
  <si>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</si>
  <si>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</si>
  <si>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</si>
  <si>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</si>
  <si>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</si>
  <si>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</si>
  <si>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</si>
  <si>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</si>
  <si>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</si>
  <si>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</si>
  <si>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</si>
  <si>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</si>
  <si>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</si>
  <si>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</si>
  <si>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</si>
  <si>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</si>
  <si>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</si>
  <si>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</si>
  <si>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</si>
  <si>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</si>
  <si>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</si>
  <si>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</si>
  <si>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</si>
  <si>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</si>
  <si>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</si>
  <si>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</si>
  <si>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</si>
  <si>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</si>
  <si>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</si>
  <si>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</si>
  <si>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</si>
  <si>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</si>
  <si>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</si>
  <si>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</si>
  <si>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</si>
  <si>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</si>
  <si>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</si>
  <si>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</si>
  <si>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</si>
  <si>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</si>
  <si>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</si>
  <si>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</si>
  <si>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</si>
  <si>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</si>
  <si>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</si>
  <si>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</si>
  <si>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</si>
  <si>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</si>
  <si>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</si>
  <si>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</si>
  <si>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</si>
  <si>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</si>
  <si>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</si>
  <si>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</si>
  <si>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</si>
  <si>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</si>
  <si>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</si>
  <si>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</si>
  <si>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</si>
  <si>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</si>
  <si>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</si>
  <si>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</si>
  <si>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</si>
  <si>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</si>
  <si>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</si>
  <si>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</si>
  <si>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</si>
  <si>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</si>
  <si>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</si>
  <si>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</si>
  <si>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</si>
  <si>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</si>
  <si>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</si>
  <si>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</si>
  <si>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</si>
  <si>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</si>
  <si>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</si>
  <si>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</si>
  <si>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</si>
  <si>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</si>
  <si>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</si>
  <si>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</si>
  <si>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</si>
  <si>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</si>
  <si>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</si>
  <si>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</si>
  <si>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</si>
  <si>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</si>
  <si>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</si>
  <si>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</si>
  <si>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</si>
  <si>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</si>
  <si>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</si>
  <si>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</si>
  <si>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</si>
  <si>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</si>
  <si>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</si>
  <si>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</si>
  <si>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</si>
  <si>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</si>
  <si>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</si>
  <si>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</si>
  <si>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</si>
  <si>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</si>
  <si>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</si>
  <si>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</si>
  <si>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</si>
  <si>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</si>
  <si>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</si>
  <si>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</si>
  <si>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</si>
  <si>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</si>
  <si>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</si>
  <si>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</si>
  <si>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</si>
  <si>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</si>
  <si>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</si>
  <si>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</si>
  <si>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</si>
  <si>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</si>
  <si>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</si>
  <si>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</si>
  <si>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</si>
  <si>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</si>
  <si>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</si>
  <si>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</si>
  <si>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</si>
  <si>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</si>
  <si>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</si>
  <si>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</si>
  <si>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</si>
  <si>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</si>
  <si>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</si>
  <si>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</si>
  <si>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</si>
  <si>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</si>
  <si>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</si>
  <si>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</si>
  <si>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</si>
  <si>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</si>
  <si>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</si>
  <si>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</si>
  <si>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</si>
  <si>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</si>
  <si>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</si>
  <si>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</si>
  <si>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</si>
  <si>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</si>
  <si>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</si>
  <si>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</si>
  <si>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</si>
  <si>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</si>
  <si>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</si>
  <si>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</si>
  <si>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</si>
  <si>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</si>
  <si>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</si>
  <si>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</si>
  <si>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</si>
  <si>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</si>
  <si>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</si>
  <si>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</si>
  <si>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</si>
  <si>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</si>
  <si>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</si>
  <si>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</si>
  <si>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</si>
  <si>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</si>
  <si>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</si>
  <si>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</si>
  <si>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</si>
  <si>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</si>
  <si>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</si>
  <si>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</si>
  <si>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</si>
  <si>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</si>
  <si>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</si>
  <si>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</si>
  <si>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</si>
  <si>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</si>
  <si>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</si>
  <si>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</si>
  <si>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</si>
  <si>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</si>
  <si>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</si>
  <si>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</si>
  <si>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</si>
  <si>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</si>
  <si>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</si>
  <si>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</si>
  <si>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</si>
  <si>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</si>
  <si>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</si>
  <si>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</si>
  <si>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</si>
  <si>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</si>
  <si>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</si>
  <si>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</si>
  <si>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</si>
  <si>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</si>
  <si>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</si>
  <si>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</si>
  <si>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</si>
  <si>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</si>
  <si>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</si>
  <si>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</si>
  <si>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</si>
  <si>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</si>
  <si>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</si>
  <si>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</si>
  <si>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</si>
  <si>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</si>
  <si>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</si>
  <si>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</si>
  <si>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</si>
  <si>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</si>
  <si>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</si>
  <si>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</si>
  <si>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</si>
  <si>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</si>
  <si>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</si>
  <si>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</si>
  <si>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</si>
  <si>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</si>
  <si>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</si>
  <si>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</si>
  <si>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</si>
  <si>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</si>
  <si>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</si>
  <si>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</si>
  <si>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</si>
  <si>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</si>
  <si>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</si>
  <si>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</si>
  <si>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</si>
  <si>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</si>
  <si>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</si>
  <si>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</si>
  <si>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</si>
  <si>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</si>
  <si>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</si>
  <si>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</si>
  <si>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</si>
  <si>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</si>
  <si>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</si>
  <si>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</si>
  <si>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</si>
  <si>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</si>
  <si>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</si>
  <si>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</si>
  <si>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</si>
  <si>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</si>
  <si>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</si>
  <si>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</si>
  <si>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</si>
  <si>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</si>
  <si>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</si>
  <si>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</si>
  <si>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</si>
  <si>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</si>
  <si>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</si>
  <si>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</si>
  <si>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</si>
  <si>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</si>
  <si>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</si>
  <si>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</si>
  <si>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</si>
  <si>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</si>
  <si>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</si>
  <si>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</si>
  <si>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</si>
  <si>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</si>
  <si>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</si>
  <si>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</si>
  <si>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</si>
  <si>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</si>
  <si>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</si>
  <si>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</si>
  <si>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</si>
  <si>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</si>
  <si>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</si>
  <si>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</si>
  <si>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</si>
  <si>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</si>
  <si>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</si>
  <si>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</si>
  <si>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</si>
  <si>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</si>
  <si>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</si>
  <si>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</si>
  <si>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</si>
  <si>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</si>
  <si>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</si>
  <si>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</si>
  <si>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</si>
  <si>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</si>
  <si>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</si>
  <si>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</si>
  <si>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</si>
  <si>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</si>
  <si>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</si>
  <si>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</si>
  <si>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</si>
  <si>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</si>
  <si>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</si>
  <si>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</si>
  <si>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</si>
  <si>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</si>
  <si>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</si>
  <si>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</si>
  <si>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</si>
  <si>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</si>
  <si>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</si>
  <si>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</si>
  <si>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</si>
  <si>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</si>
  <si>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</si>
  <si>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</si>
  <si>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</si>
  <si>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</si>
  <si>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</si>
  <si>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</si>
  <si>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</si>
  <si>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</si>
  <si>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</si>
  <si>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</si>
  <si>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</si>
  <si>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</si>
  <si>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</si>
  <si>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</si>
  <si>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</si>
  <si>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</si>
  <si>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</si>
  <si>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</si>
  <si>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</si>
  <si>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</si>
  <si>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</si>
  <si>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</si>
  <si>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</si>
  <si>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</si>
  <si>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</si>
  <si>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</si>
  <si>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</si>
  <si>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</si>
  <si>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</si>
  <si>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</si>
  <si>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</si>
  <si>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</si>
  <si>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</si>
  <si>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</si>
  <si>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</si>
  <si>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</si>
  <si>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</si>
  <si>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</si>
  <si>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</si>
  <si>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</si>
  <si>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</si>
  <si>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</si>
  <si>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</si>
  <si>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</si>
  <si>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</si>
  <si>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</si>
  <si>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</si>
  <si>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</si>
  <si>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</si>
  <si>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</si>
  <si>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</si>
  <si>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</si>
  <si>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</si>
  <si>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</si>
  <si>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</si>
  <si>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</si>
  <si>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</si>
  <si>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</si>
  <si>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</si>
  <si>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</si>
  <si>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</si>
  <si>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</si>
  <si>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</si>
  <si>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</si>
  <si>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</si>
  <si>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</si>
  <si>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</si>
  <si>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</si>
  <si>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</si>
  <si>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</si>
  <si>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</si>
  <si>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</si>
  <si>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</si>
  <si>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</si>
  <si>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</si>
  <si>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</si>
  <si>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</si>
  <si>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</si>
  <si>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</si>
  <si>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</si>
  <si>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</si>
  <si>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</si>
  <si>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</si>
  <si>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</si>
  <si>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</si>
  <si>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</si>
  <si>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</si>
  <si>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</si>
  <si>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</si>
  <si>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</si>
  <si>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</si>
  <si>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</si>
  <si>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</si>
  <si>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</si>
  <si>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</si>
  <si>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</si>
  <si>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</si>
  <si>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</si>
  <si>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</si>
  <si>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</si>
  <si>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</si>
  <si>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</si>
  <si>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</si>
  <si>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</si>
  <si>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</si>
  <si>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</si>
  <si>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</si>
  <si>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</si>
  <si>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</si>
  <si>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</si>
  <si>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</si>
  <si>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</si>
  <si>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</si>
  <si>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</si>
  <si>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</si>
  <si>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</si>
  <si>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</si>
  <si>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</si>
  <si>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</si>
  <si>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</si>
  <si>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</si>
  <si>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</si>
  <si>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</si>
  <si>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</si>
  <si>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</si>
  <si>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</si>
  <si>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</si>
  <si>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</si>
  <si>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</si>
  <si>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</si>
  <si>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</si>
  <si>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</si>
  <si>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</si>
  <si>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</si>
  <si>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</si>
  <si>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</si>
  <si>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</si>
  <si>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</si>
  <si>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</si>
  <si>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</si>
  <si>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</si>
  <si>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</si>
  <si>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</si>
  <si>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</si>
  <si>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</si>
  <si>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</si>
  <si>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</si>
  <si>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</si>
  <si>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</si>
  <si>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</si>
  <si>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</si>
  <si>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</si>
  <si>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</si>
  <si>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</si>
  <si>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</si>
  <si>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</si>
  <si>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</si>
  <si>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</si>
  <si>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</si>
  <si>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</si>
  <si>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</si>
  <si>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</si>
  <si>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</si>
  <si>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</si>
  <si>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</si>
  <si>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</si>
  <si>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</si>
  <si>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</si>
  <si>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</si>
  <si>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</si>
  <si>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</si>
  <si>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</si>
  <si>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</si>
  <si>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</si>
  <si>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</si>
  <si>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</si>
  <si>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</si>
  <si>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</si>
  <si>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</si>
  <si>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</si>
  <si>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</si>
  <si>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</si>
  <si>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</si>
  <si>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</si>
  <si>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</si>
  <si>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</si>
  <si>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</si>
  <si>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</si>
  <si>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</si>
  <si>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</si>
  <si>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</si>
  <si>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</si>
  <si>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</si>
  <si>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</si>
  <si>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</si>
  <si>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</si>
  <si>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</si>
  <si>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</si>
  <si>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</si>
  <si>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</si>
  <si>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</si>
  <si>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</si>
  <si>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</si>
  <si>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</si>
  <si>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</si>
  <si>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</si>
  <si>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</si>
  <si>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</si>
  <si>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</si>
  <si>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</si>
  <si>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</si>
  <si>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</si>
  <si>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</si>
  <si>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</si>
  <si>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</si>
  <si>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</si>
  <si>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</si>
  <si>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</si>
  <si>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</si>
  <si>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</si>
  <si>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</si>
  <si>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</si>
  <si>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</si>
  <si>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</si>
  <si>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</si>
  <si>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</si>
  <si>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</si>
  <si>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</si>
  <si>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</si>
  <si>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</si>
  <si>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</si>
  <si>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</si>
  <si>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</si>
  <si>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</si>
  <si>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</si>
  <si>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</si>
  <si>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</si>
  <si>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</si>
  <si>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</si>
  <si>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</si>
  <si>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</si>
  <si>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</si>
  <si>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</si>
  <si>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</si>
  <si>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</si>
  <si>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</si>
  <si>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</si>
  <si>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</si>
  <si>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</si>
  <si>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</si>
  <si>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</si>
  <si>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</si>
  <si>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</si>
  <si>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</si>
  <si>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</si>
  <si>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</si>
  <si>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</si>
  <si>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</si>
  <si>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</si>
  <si>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</si>
  <si>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</si>
  <si>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</si>
  <si>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</si>
  <si>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</si>
  <si>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</si>
  <si>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</si>
  <si>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</si>
  <si>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</si>
  <si>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</si>
  <si>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</si>
  <si>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</si>
  <si>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</si>
  <si>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</si>
  <si>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</si>
  <si>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</si>
  <si>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</si>
  <si>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</si>
  <si>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</si>
  <si>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</si>
  <si>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</si>
  <si>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</si>
  <si>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</si>
  <si>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</si>
  <si>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</si>
  <si>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</si>
  <si>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</si>
  <si>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</si>
  <si>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</si>
  <si>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</si>
  <si>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</si>
  <si>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</si>
  <si>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</si>
  <si>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</si>
  <si>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</si>
  <si>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</si>
  <si>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</si>
  <si>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</si>
  <si>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</si>
  <si>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</si>
  <si>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</si>
  <si>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</si>
  <si>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</si>
  <si>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</si>
  <si>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</si>
  <si>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</si>
  <si>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</si>
  <si>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</si>
  <si>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</si>
  <si>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</si>
  <si>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</si>
  <si>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</si>
  <si>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</si>
  <si>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</si>
  <si>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</si>
  <si>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</si>
  <si>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</si>
  <si>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</si>
  <si>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</si>
  <si>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</si>
  <si>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</si>
  <si>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</si>
  <si>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</si>
  <si>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</si>
  <si>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</si>
  <si>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</si>
  <si>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</si>
  <si>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</si>
  <si>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</si>
  <si>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</si>
  <si>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</si>
  <si>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</si>
  <si>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</si>
  <si>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</si>
  <si>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</si>
  <si>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</si>
  <si>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</si>
  <si>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</si>
  <si>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</si>
  <si>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</si>
  <si>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</si>
  <si>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</si>
  <si>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</si>
  <si>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</si>
  <si>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</si>
  <si>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</si>
  <si>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</si>
  <si>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</si>
  <si>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</si>
  <si>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</si>
  <si>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</si>
  <si>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</si>
  <si>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</si>
  <si>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</si>
  <si>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</si>
  <si>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</si>
  <si>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</si>
  <si>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</si>
  <si>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</si>
  <si>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</si>
  <si>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</si>
  <si>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</si>
  <si>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</si>
  <si>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</si>
  <si>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</si>
  <si>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</si>
  <si>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</si>
  <si>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</si>
  <si>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</si>
  <si>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</si>
  <si>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</si>
  <si>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</si>
  <si>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</si>
  <si>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</si>
  <si>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</si>
  <si>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</si>
  <si>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</si>
  <si>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</si>
  <si>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</si>
  <si>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</si>
  <si>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</si>
  <si>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</si>
  <si>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</si>
  <si>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</si>
  <si>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</si>
  <si>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</si>
  <si>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</si>
  <si>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</si>
  <si>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</si>
  <si>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</si>
  <si>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</si>
  <si>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</si>
  <si>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</si>
  <si>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</si>
  <si>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</si>
  <si>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</si>
  <si>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</si>
  <si>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</si>
  <si>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</si>
  <si>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</si>
  <si>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</si>
  <si>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</si>
  <si>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</si>
  <si>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</si>
  <si>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</si>
  <si>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</si>
  <si>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</si>
  <si>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</si>
  <si>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</si>
  <si>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</si>
  <si>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</si>
  <si>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</si>
  <si>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</si>
  <si>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</si>
  <si>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</si>
  <si>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</si>
  <si>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</si>
  <si>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</si>
  <si>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</si>
  <si>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</si>
  <si>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</si>
  <si>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</si>
  <si>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</si>
  <si>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</si>
  <si>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</si>
  <si>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</si>
  <si>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</si>
  <si>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</si>
  <si>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</si>
  <si>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</si>
  <si>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</si>
  <si>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</si>
  <si>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</si>
  <si>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</si>
  <si>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</si>
  <si>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</si>
  <si>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</si>
  <si>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</si>
  <si>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</si>
  <si>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</si>
  <si>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</si>
  <si>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</si>
  <si>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</si>
  <si>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</si>
  <si>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</si>
  <si>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</si>
  <si>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</si>
  <si>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</si>
  <si>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</si>
  <si>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</si>
  <si>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</si>
  <si>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</si>
  <si>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</si>
  <si>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</si>
  <si>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</si>
  <si>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</si>
  <si>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</si>
  <si>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</si>
  <si>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</si>
  <si>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</si>
  <si>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</si>
  <si>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</si>
  <si>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</si>
  <si>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</si>
  <si>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</si>
  <si>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</si>
  <si>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</si>
  <si>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</si>
  <si>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</si>
  <si>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</si>
  <si>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</si>
  <si>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</si>
  <si>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</si>
  <si>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</si>
  <si>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</si>
  <si>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</si>
  <si>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</si>
  <si>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</si>
  <si>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</si>
  <si>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</si>
  <si>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</si>
  <si>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</si>
  <si>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</si>
  <si>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</si>
  <si>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</si>
  <si>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</si>
  <si>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</si>
  <si>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</si>
  <si>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</si>
  <si>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</si>
  <si>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</si>
  <si>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</si>
  <si>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</si>
  <si>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</si>
  <si>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</si>
  <si>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</si>
  <si>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</si>
  <si>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</si>
  <si>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</si>
  <si>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</si>
  <si>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</si>
  <si>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</si>
  <si>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</si>
  <si>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</si>
  <si>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</si>
  <si>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</si>
  <si>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</si>
  <si>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</si>
  <si>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</si>
  <si>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</si>
  <si>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</si>
  <si>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</si>
  <si>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</si>
  <si>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</si>
  <si>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</si>
  <si>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</si>
  <si>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</si>
  <si>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</si>
  <si>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</si>
  <si>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</si>
  <si>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</si>
  <si>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</si>
  <si>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</si>
  <si>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</si>
  <si>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</si>
  <si>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</si>
  <si>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</si>
  <si>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</si>
  <si>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</si>
  <si>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</si>
  <si>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</si>
  <si>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</si>
  <si>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</si>
  <si>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</si>
  <si>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</si>
  <si>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</si>
  <si>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</si>
  <si>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</si>
  <si>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</si>
  <si>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</si>
  <si>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</si>
  <si>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</si>
  <si>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</si>
  <si>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</si>
  <si>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</si>
  <si>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</si>
  <si>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</si>
  <si>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</si>
  <si>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</si>
  <si>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</si>
  <si>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</si>
  <si>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</si>
  <si>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</si>
  <si>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</si>
  <si>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</si>
  <si>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</si>
  <si>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</si>
  <si>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</si>
  <si>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</si>
  <si>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</si>
  <si>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</si>
  <si>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</si>
  <si>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</si>
  <si>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</si>
  <si>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</si>
  <si>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</si>
  <si>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</si>
  <si>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</si>
  <si>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</si>
  <si>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</si>
  <si>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</si>
  <si>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</si>
  <si>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</si>
  <si>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</si>
  <si>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</si>
  <si>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</si>
  <si>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</si>
  <si>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</si>
  <si>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</si>
  <si>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</si>
  <si>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</si>
  <si>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</si>
  <si>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</si>
  <si>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</si>
  <si>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</si>
  <si>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</si>
  <si>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</si>
  <si>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</si>
  <si>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</si>
  <si>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</si>
  <si>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</si>
  <si>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</si>
  <si>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</si>
  <si>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</si>
  <si>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</si>
  <si>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</si>
  <si>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</si>
  <si>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</si>
  <si>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</si>
  <si>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</si>
  <si>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</si>
  <si>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</si>
  <si>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</si>
  <si>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</si>
  <si>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</si>
  <si>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</si>
  <si>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</si>
  <si>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</si>
  <si>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</si>
  <si>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</si>
  <si>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</si>
  <si>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</si>
  <si>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</si>
  <si>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</si>
  <si>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</si>
  <si>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</si>
  <si>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</si>
  <si>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</si>
  <si>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</si>
  <si>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</si>
  <si>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</si>
  <si>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</si>
  <si>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</si>
  <si>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</si>
  <si>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</si>
  <si>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</si>
  <si>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</si>
  <si>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</si>
  <si>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</si>
  <si>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</si>
  <si>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</si>
  <si>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</si>
  <si>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</si>
  <si>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</si>
  <si>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</si>
  <si>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</si>
  <si>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</si>
  <si>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</si>
  <si>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</si>
  <si>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</si>
  <si>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</si>
  <si>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</si>
  <si>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</si>
  <si>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</si>
  <si>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</si>
  <si>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</si>
  <si>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</si>
  <si>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</si>
  <si>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</si>
  <si>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</si>
  <si>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</si>
  <si>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</si>
  <si>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</si>
  <si>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</si>
  <si>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</si>
  <si>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</si>
  <si>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</si>
  <si>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</si>
  <si>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</si>
  <si>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</si>
  <si>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</si>
  <si>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</si>
  <si>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</si>
  <si>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</si>
  <si>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</si>
  <si>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</si>
  <si>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</si>
  <si>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</si>
  <si>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</si>
  <si>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</si>
  <si>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</si>
  <si>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</si>
  <si>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</si>
  <si>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</si>
  <si>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</si>
  <si>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</si>
  <si>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</si>
  <si>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</si>
  <si>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</si>
  <si>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</si>
  <si>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</si>
  <si>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</si>
  <si>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</si>
  <si>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</si>
  <si>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</si>
  <si>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</si>
  <si>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</si>
  <si>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</si>
  <si>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</si>
  <si>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</si>
  <si>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</si>
  <si>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</si>
  <si>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</si>
  <si>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</si>
  <si>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</si>
  <si>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</si>
  <si>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</si>
  <si>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</si>
  <si>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</si>
  <si>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</si>
  <si>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</si>
  <si>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</si>
  <si>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</si>
  <si>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</si>
  <si>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</si>
  <si>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</si>
  <si>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</si>
  <si>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</si>
  <si>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</si>
  <si>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</si>
  <si>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</si>
  <si>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</si>
  <si>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</si>
  <si>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</si>
  <si>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</si>
  <si>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</si>
  <si>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</si>
  <si>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</si>
  <si>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</si>
  <si>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</si>
  <si>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</si>
  <si>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</si>
  <si>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</si>
  <si>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</si>
  <si>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</si>
  <si>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</si>
  <si>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</si>
  <si>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</si>
  <si>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</si>
  <si>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</si>
  <si>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</si>
  <si>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</si>
  <si>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</si>
  <si>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</si>
  <si>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</si>
  <si>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</si>
  <si>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</si>
  <si>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</si>
  <si>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</si>
  <si>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</si>
  <si>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</si>
  <si>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</si>
  <si>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</si>
  <si>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</si>
  <si>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</si>
  <si>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</si>
  <si>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</si>
  <si>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</si>
  <si>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</si>
  <si>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</si>
  <si>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</si>
  <si>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</si>
  <si>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</si>
  <si>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</si>
  <si>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</si>
  <si>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</si>
  <si>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</si>
  <si>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</si>
  <si>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</si>
  <si>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</si>
  <si>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</si>
  <si>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</si>
  <si>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</si>
  <si>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</si>
  <si>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</si>
  <si>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</si>
  <si>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</si>
  <si>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</si>
  <si>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</si>
  <si>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</si>
  <si>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</si>
  <si>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</si>
  <si>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</si>
  <si>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</si>
  <si>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</si>
  <si>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</si>
  <si>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</si>
  <si>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</si>
  <si>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</si>
  <si>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</si>
  <si>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</si>
  <si>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</si>
  <si>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</si>
  <si>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</si>
  <si>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</si>
  <si>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</si>
  <si>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</si>
  <si>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</si>
  <si>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</si>
  <si>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</si>
  <si>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</si>
  <si>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</si>
  <si>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</si>
  <si>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</si>
  <si>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</si>
  <si>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</si>
  <si>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</si>
  <si>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</si>
  <si>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</si>
  <si>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</si>
  <si>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</si>
  <si>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</si>
  <si>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</si>
  <si>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</si>
  <si>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</si>
  <si>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</si>
  <si>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</si>
  <si>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</si>
  <si>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</si>
  <si>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</si>
  <si>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</si>
  <si>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</si>
  <si>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</si>
  <si>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</si>
  <si>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</si>
  <si>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</si>
  <si>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</si>
  <si>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</si>
  <si>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</si>
  <si>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</si>
  <si>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</si>
  <si>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</si>
  <si>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</si>
  <si>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</si>
  <si>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</si>
  <si>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</si>
  <si>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</si>
  <si>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</si>
  <si>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</si>
  <si>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</si>
  <si>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</si>
  <si>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</si>
  <si>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</si>
  <si>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</si>
  <si>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</si>
  <si>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</si>
  <si>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</si>
  <si>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</si>
  <si>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</si>
  <si>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</si>
  <si>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</si>
  <si>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</si>
  <si>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</si>
  <si>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</si>
  <si>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</si>
  <si>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</si>
  <si>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</si>
  <si>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</si>
  <si>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</si>
  <si>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</si>
  <si>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</si>
  <si>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</si>
  <si>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</si>
  <si>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</si>
  <si>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</si>
  <si>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</si>
  <si>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</si>
  <si>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</si>
  <si>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</si>
  <si>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</si>
  <si>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</si>
  <si>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</si>
  <si>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</si>
  <si>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</si>
  <si>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</si>
  <si>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</si>
  <si>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</si>
  <si>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</si>
  <si>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</si>
  <si>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</si>
  <si>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</si>
  <si>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</si>
  <si>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</si>
  <si>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</si>
  <si>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</si>
  <si>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</si>
  <si>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</si>
  <si>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</si>
  <si>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</si>
  <si>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</si>
  <si>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</si>
  <si>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</si>
  <si>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</si>
  <si>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</si>
  <si>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</si>
  <si>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</si>
  <si>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</si>
  <si>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</si>
  <si>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</si>
  <si>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</si>
  <si>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</si>
  <si>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</si>
  <si>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</si>
  <si>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</si>
  <si>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</si>
  <si>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</si>
  <si>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</si>
  <si>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</si>
  <si>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</si>
  <si>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</si>
  <si>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</si>
  <si>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</si>
  <si>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</si>
  <si>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</si>
  <si>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</si>
  <si>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</si>
  <si>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</si>
  <si>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</si>
  <si>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</si>
  <si>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</si>
  <si>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</si>
  <si>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</si>
  <si>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</si>
  <si>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</si>
  <si>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</si>
  <si>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</si>
  <si>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</si>
  <si>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</si>
  <si>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</si>
  <si>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</si>
  <si>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</si>
  <si>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</si>
  <si>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</si>
  <si>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</si>
  <si>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</si>
  <si>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</si>
  <si>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</si>
  <si>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</si>
  <si>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</si>
  <si>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</si>
  <si>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</si>
  <si>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</si>
  <si>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</si>
  <si>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</si>
  <si>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</si>
  <si>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</si>
  <si>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</si>
  <si>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</si>
  <si>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</si>
  <si>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</si>
  <si>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</si>
  <si>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</si>
  <si>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</si>
  <si>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</si>
  <si>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</si>
  <si>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</si>
  <si>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</si>
  <si>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</si>
  <si>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</si>
  <si>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</si>
  <si>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</si>
  <si>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</si>
  <si>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</si>
  <si>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</si>
  <si>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</si>
  <si>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</si>
  <si>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</si>
  <si>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</si>
  <si>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</si>
  <si>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</si>
  <si>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</si>
  <si>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</si>
  <si>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</si>
  <si>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</si>
  <si>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</si>
  <si>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</si>
  <si>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</si>
  <si>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</si>
  <si>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</si>
  <si>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</si>
  <si>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</si>
  <si>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</si>
  <si>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</si>
  <si>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</si>
  <si>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</si>
  <si>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</si>
  <si>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</si>
  <si>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</si>
  <si>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</si>
  <si>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</si>
  <si>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</si>
  <si>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</si>
  <si>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</si>
  <si>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</si>
  <si>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</si>
  <si>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</si>
  <si>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</si>
  <si>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</si>
  <si>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</si>
  <si>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</si>
  <si>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</si>
  <si>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</si>
  <si>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</si>
  <si>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</si>
  <si>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</si>
  <si>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</si>
  <si>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</si>
  <si>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</si>
  <si>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</si>
  <si>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</si>
  <si>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</si>
  <si>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</si>
  <si>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</si>
  <si>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</si>
  <si>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</si>
  <si>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</si>
  <si>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</si>
  <si>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</si>
  <si>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</si>
  <si>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</si>
  <si>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</si>
  <si>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</si>
  <si>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</si>
  <si>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</si>
  <si>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</si>
  <si>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</si>
  <si>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</si>
  <si>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</si>
  <si>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</si>
  <si>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</si>
  <si>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</si>
  <si>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</si>
  <si>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</si>
  <si>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</si>
  <si>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</si>
  <si>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</si>
  <si>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</si>
  <si>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</si>
  <si>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</si>
  <si>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</si>
  <si>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</si>
  <si>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</si>
  <si>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</si>
  <si>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</si>
  <si>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</si>
  <si>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</si>
  <si>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</si>
  <si>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</si>
  <si>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</si>
  <si>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</si>
  <si>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</si>
  <si>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</si>
  <si>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</si>
  <si>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</si>
  <si>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</si>
  <si>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</si>
  <si>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</si>
  <si>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</si>
  <si>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</si>
  <si>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</si>
  <si>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</si>
  <si>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</si>
  <si>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</si>
  <si>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</si>
  <si>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</si>
  <si>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</si>
  <si>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</si>
  <si>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</si>
  <si>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</si>
  <si>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</si>
  <si>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</si>
  <si>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</si>
  <si>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</si>
  <si>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</si>
  <si>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</si>
  <si>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</si>
  <si>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</si>
  <si>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</si>
  <si>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</si>
  <si>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</si>
  <si>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</si>
  <si>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</si>
  <si>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</si>
  <si>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</si>
  <si>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</si>
  <si>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</si>
  <si>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</si>
  <si>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</si>
  <si>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</si>
  <si>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</si>
  <si>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</si>
  <si>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</si>
  <si>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</si>
  <si>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</si>
  <si>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</si>
  <si>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</si>
  <si>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</si>
  <si>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</si>
  <si>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</si>
  <si>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</si>
  <si>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</si>
  <si>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</si>
  <si>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</si>
  <si>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</si>
  <si>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</si>
  <si>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</si>
  <si>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</si>
  <si>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</si>
  <si>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</si>
  <si>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</si>
  <si>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</si>
  <si>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</si>
  <si>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</si>
  <si>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</si>
  <si>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</si>
  <si>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</si>
  <si>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</si>
  <si>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</si>
  <si>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</si>
  <si>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</si>
  <si>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</si>
  <si>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</si>
  <si>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</si>
  <si>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</si>
  <si>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</si>
  <si>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</si>
  <si>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</si>
  <si>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</si>
  <si>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</si>
  <si>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</si>
  <si>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</si>
  <si>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</si>
  <si>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</si>
  <si>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</si>
  <si>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</si>
  <si>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</si>
  <si>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</si>
  <si>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</si>
  <si>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</si>
  <si>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</si>
  <si>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</si>
  <si>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</si>
  <si>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</si>
  <si>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</si>
  <si>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</si>
  <si>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</si>
  <si>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</si>
  <si>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</si>
  <si>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</si>
  <si>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</si>
  <si>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</si>
  <si>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</si>
  <si>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</si>
  <si>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</si>
  <si>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</si>
  <si>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</si>
  <si>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</si>
  <si>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</si>
  <si>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</si>
  <si>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</si>
  <si>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</si>
  <si>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</si>
  <si>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</si>
  <si>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</si>
  <si>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</si>
  <si>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</si>
  <si>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</si>
  <si>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</si>
  <si>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</si>
  <si>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</si>
  <si>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</si>
  <si>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</si>
  <si>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</si>
  <si>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</si>
  <si>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</si>
  <si>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</si>
  <si>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</si>
  <si>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</si>
  <si>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</si>
  <si>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</si>
  <si>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</si>
  <si>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</si>
  <si>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</si>
  <si>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</si>
  <si>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</si>
  <si>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</si>
  <si>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</si>
  <si>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</si>
  <si>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</si>
  <si>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</si>
  <si>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</si>
  <si>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</si>
  <si>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</si>
  <si>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</si>
  <si>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</si>
  <si>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</si>
  <si>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</si>
  <si>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</si>
  <si>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</si>
  <si>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</si>
  <si>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</si>
  <si>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</si>
  <si>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</si>
  <si>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</si>
  <si>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</si>
  <si>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</si>
  <si>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</si>
  <si>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</si>
  <si>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</si>
  <si>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</si>
  <si>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</si>
  <si>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</si>
  <si>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</si>
  <si>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</si>
  <si>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</si>
  <si>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</si>
  <si>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</si>
  <si>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</si>
  <si>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</si>
  <si>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</si>
  <si>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</si>
  <si>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</si>
  <si>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</si>
  <si>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</si>
  <si>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</si>
  <si>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</si>
  <si>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</si>
  <si>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</si>
  <si>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</si>
  <si>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</si>
  <si>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</si>
  <si>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</si>
  <si>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</si>
  <si>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</si>
  <si>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</si>
  <si>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</si>
  <si>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</si>
  <si>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</si>
  <si>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</si>
  <si>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</si>
  <si>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</si>
  <si>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</si>
  <si>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</si>
  <si>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</si>
  <si>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</si>
  <si>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</si>
  <si>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</si>
  <si>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</si>
  <si>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</si>
  <si>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</si>
  <si>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</si>
  <si>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</si>
  <si>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</si>
  <si>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</si>
  <si>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</si>
  <si>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</si>
  <si>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</si>
  <si>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</si>
  <si>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</si>
  <si>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</si>
  <si>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</si>
  <si>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</si>
  <si>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</si>
  <si>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</si>
  <si>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</si>
  <si>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</si>
  <si>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</si>
  <si>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</si>
  <si>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</si>
  <si>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</si>
  <si>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</si>
  <si>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</si>
  <si>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</si>
  <si>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</si>
  <si>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</si>
  <si>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</si>
  <si>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</si>
  <si>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</si>
  <si>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</si>
  <si>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</si>
  <si>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</si>
  <si>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</si>
  <si>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</si>
  <si>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</si>
  <si>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</si>
  <si>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</si>
  <si>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</si>
  <si>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</si>
  <si>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</si>
  <si>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</si>
  <si>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</si>
  <si>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</si>
  <si>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</si>
  <si>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</si>
  <si>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</si>
  <si>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</si>
  <si>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</si>
  <si>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</si>
  <si>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</si>
  <si>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</si>
  <si>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</si>
  <si>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</si>
  <si>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</si>
  <si>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</si>
  <si>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</si>
  <si>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</si>
  <si>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</si>
  <si>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</si>
  <si>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</si>
  <si>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</si>
  <si>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</si>
  <si>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</si>
  <si>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</si>
  <si>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</si>
  <si>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</si>
  <si>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</si>
  <si>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</si>
  <si>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</si>
  <si>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</si>
  <si>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</si>
  <si>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</si>
  <si>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</si>
  <si>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</si>
  <si>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</si>
  <si>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</si>
  <si>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</si>
  <si>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</si>
  <si>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</si>
  <si>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</si>
  <si>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</si>
  <si>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</si>
  <si>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</si>
  <si>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</si>
  <si>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</si>
  <si>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</si>
  <si>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</si>
  <si>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</si>
  <si>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</si>
  <si>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</si>
  <si>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</si>
  <si>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</si>
  <si>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</si>
  <si>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</si>
  <si>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</si>
  <si>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</si>
  <si>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</si>
  <si>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</si>
  <si>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</si>
  <si>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</si>
  <si>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</si>
  <si>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</si>
  <si>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</si>
  <si>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</si>
  <si>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</si>
  <si>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</si>
  <si>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</si>
  <si>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</si>
  <si>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</si>
  <si>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</si>
  <si>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</si>
  <si>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</si>
  <si>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</si>
  <si>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</si>
  <si>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</si>
  <si>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</si>
  <si>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</si>
  <si>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</si>
  <si>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</si>
  <si>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</si>
  <si>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</si>
  <si>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</si>
  <si>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</si>
  <si>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</si>
  <si>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</si>
  <si>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</si>
  <si>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</si>
  <si>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</si>
  <si>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</si>
  <si>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</si>
  <si>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</si>
  <si>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</si>
  <si>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</si>
  <si>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</si>
  <si>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</si>
  <si>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</si>
  <si>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</si>
  <si>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</si>
  <si>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</si>
  <si>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</si>
  <si>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</si>
  <si>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</si>
  <si>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</si>
  <si>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</si>
  <si>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</si>
  <si>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</si>
  <si>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</si>
  <si>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</si>
  <si>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</si>
  <si>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</si>
  <si>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</si>
  <si>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</si>
  <si>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</si>
  <si>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</si>
  <si>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</si>
  <si>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</si>
  <si>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</si>
  <si>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</si>
  <si>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</si>
  <si>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</si>
  <si>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</si>
  <si>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</si>
  <si>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</si>
  <si>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</si>
  <si>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</si>
  <si>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</si>
  <si>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</si>
  <si>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</si>
  <si>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</si>
  <si>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</si>
  <si>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</si>
  <si>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</si>
  <si>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</si>
  <si>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</si>
  <si>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</si>
  <si>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</si>
  <si>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</si>
  <si>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</si>
  <si>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</si>
  <si>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</si>
  <si>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</si>
  <si>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</si>
  <si>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</si>
  <si>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</si>
  <si>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</si>
  <si>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</si>
  <si>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</si>
  <si>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</si>
  <si>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</si>
  <si>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</si>
  <si>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</si>
  <si>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</si>
  <si>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</si>
  <si>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</si>
  <si>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</si>
  <si>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</si>
  <si>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</si>
  <si>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</si>
  <si>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</si>
  <si>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</si>
  <si>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</si>
  <si>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</si>
  <si>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</si>
  <si>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</si>
  <si>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</si>
  <si>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</si>
  <si>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</si>
  <si>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</si>
  <si>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</si>
  <si>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</si>
  <si>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</si>
  <si>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</si>
  <si>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</si>
  <si>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</si>
  <si>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</si>
  <si>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</si>
  <si>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</si>
  <si>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</si>
  <si>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</si>
  <si>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</si>
  <si>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</si>
  <si>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</si>
  <si>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</si>
  <si>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</si>
  <si>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</si>
  <si>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</si>
  <si>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</si>
  <si>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</si>
  <si>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</si>
  <si>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</si>
  <si>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</si>
  <si>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</si>
  <si>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</si>
  <si>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</si>
  <si>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</si>
  <si>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</si>
  <si>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</si>
  <si>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</si>
  <si>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</si>
  <si>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</si>
  <si>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</si>
  <si>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</si>
  <si>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</si>
  <si>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</si>
  <si>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</si>
  <si>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</si>
  <si>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</si>
  <si>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</si>
  <si>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</si>
  <si>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</si>
  <si>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</si>
  <si>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</si>
  <si>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</si>
  <si>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</si>
  <si>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</si>
  <si>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</si>
  <si>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</si>
  <si>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</si>
  <si>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</si>
  <si>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</si>
  <si>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</si>
  <si>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</si>
  <si>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</si>
  <si>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</si>
  <si>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</si>
  <si>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</si>
  <si>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</si>
  <si>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</si>
  <si>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</si>
  <si>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</si>
  <si>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</si>
  <si>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</si>
  <si>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</si>
  <si>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</si>
  <si>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</si>
  <si>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</si>
  <si>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</si>
  <si>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</si>
  <si>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</si>
  <si>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</si>
  <si>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</si>
  <si>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</si>
  <si>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</si>
  <si>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</si>
  <si>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</si>
  <si>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</si>
  <si>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</si>
  <si>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</si>
  <si>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</si>
  <si>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</si>
  <si>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</si>
  <si>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</si>
  <si>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</si>
  <si>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</si>
  <si>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</si>
  <si>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</si>
  <si>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</si>
  <si>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</si>
  <si>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</si>
  <si>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</si>
  <si>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</si>
  <si>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</si>
  <si>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</si>
  <si>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</si>
  <si>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</si>
  <si>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</si>
  <si>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</si>
  <si>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</si>
  <si>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</si>
  <si>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</si>
  <si>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</si>
  <si>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</si>
  <si>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</si>
  <si>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</si>
  <si>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</si>
  <si>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</si>
  <si>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</si>
  <si>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</si>
  <si>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</si>
  <si>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</si>
  <si>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</si>
  <si>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</si>
  <si>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</si>
  <si>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</si>
  <si>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</si>
  <si>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</si>
  <si>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</si>
  <si>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</si>
  <si>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</si>
  <si>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</si>
  <si>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</si>
  <si>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</si>
  <si>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</si>
  <si>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</si>
  <si>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</si>
  <si>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</si>
  <si>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</si>
  <si>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</si>
  <si>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</si>
  <si>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</si>
  <si>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</si>
  <si>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</si>
  <si>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</si>
  <si>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</si>
  <si>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</si>
  <si>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</si>
  <si>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</si>
  <si>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</si>
  <si>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</si>
  <si>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</si>
  <si>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</si>
  <si>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</si>
  <si>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</si>
  <si>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</si>
  <si>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</si>
  <si>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</si>
  <si>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</si>
  <si>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</si>
  <si>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</si>
  <si>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</si>
  <si>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</si>
  <si>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</si>
  <si>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</si>
  <si>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</si>
  <si>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</si>
  <si>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</si>
  <si>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</si>
  <si>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</si>
  <si>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</si>
  <si>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</si>
  <si>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</si>
  <si>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</si>
  <si>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</si>
  <si>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</si>
  <si>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</si>
  <si>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</si>
  <si>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</si>
  <si>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</si>
  <si>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</si>
  <si>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</si>
  <si>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</si>
  <si>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</si>
  <si>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</si>
  <si>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</si>
  <si>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</si>
  <si>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</si>
  <si>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</si>
  <si>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</si>
  <si>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</si>
  <si>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</si>
  <si>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</si>
  <si>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</si>
  <si>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</si>
  <si>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</si>
  <si>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</si>
  <si>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</si>
  <si>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</si>
  <si>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</si>
  <si>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</si>
  <si>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</si>
  <si>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</si>
  <si>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</si>
  <si>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</si>
  <si>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</si>
  <si>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</si>
  <si>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</si>
  <si>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</si>
  <si>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</si>
  <si>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</si>
  <si>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</si>
  <si>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</si>
  <si>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</si>
  <si>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</si>
  <si>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</si>
  <si>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</si>
  <si>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</si>
  <si>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</si>
  <si>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</si>
  <si>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</si>
  <si>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</si>
  <si>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</si>
  <si>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</si>
  <si>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</si>
  <si>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</si>
  <si>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</si>
  <si>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</si>
  <si>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</si>
  <si>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</si>
  <si>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</si>
  <si>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</si>
  <si>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</si>
  <si>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</si>
  <si>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</si>
  <si>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</si>
  <si>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</si>
  <si>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</si>
  <si>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</si>
  <si>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</si>
  <si>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</si>
  <si>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</si>
  <si>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</si>
  <si>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</si>
  <si>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</si>
  <si>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</si>
  <si>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</si>
  <si>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</si>
  <si>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</si>
  <si>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</si>
  <si>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</si>
  <si>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</si>
  <si>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</si>
  <si>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</si>
  <si>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</si>
  <si>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</si>
  <si>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</si>
  <si>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</si>
  <si>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</si>
  <si>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</si>
  <si>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</si>
  <si>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</si>
  <si>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</si>
  <si>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</si>
  <si>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</si>
  <si>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</si>
  <si>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</si>
  <si>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</si>
  <si>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</si>
  <si>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</si>
  <si>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</si>
  <si>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</si>
  <si>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</si>
  <si>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</si>
  <si>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</si>
  <si>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</si>
  <si>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</si>
  <si>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</si>
  <si>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</si>
  <si>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</si>
  <si>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</si>
  <si>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</si>
  <si>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</si>
  <si>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</si>
  <si>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</si>
  <si>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</si>
  <si>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</si>
  <si>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</si>
  <si>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</si>
  <si>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</si>
  <si>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</si>
  <si>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</si>
  <si>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</si>
  <si>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</si>
  <si>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</si>
  <si>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</si>
  <si>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</si>
  <si>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</si>
  <si>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</si>
  <si>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</si>
  <si>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</si>
  <si>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</si>
  <si>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</si>
  <si>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</si>
  <si>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</si>
  <si>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</si>
  <si>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</si>
  <si>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</si>
  <si>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</si>
  <si>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</si>
  <si>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</si>
  <si>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</si>
  <si>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</si>
  <si>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</si>
  <si>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</si>
  <si>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</si>
  <si>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</si>
  <si>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</si>
  <si>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</si>
  <si>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</si>
  <si>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</si>
  <si>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</si>
  <si>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</si>
  <si>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</si>
  <si>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</si>
  <si>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</si>
  <si>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</si>
  <si>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</si>
  <si>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</si>
  <si>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</si>
  <si>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</si>
  <si>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</si>
  <si>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</si>
  <si>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</si>
  <si>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</si>
  <si>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</si>
  <si>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</si>
  <si>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</si>
  <si>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</si>
  <si>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</si>
  <si>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</si>
  <si>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</si>
  <si>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</si>
  <si>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</si>
  <si>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</si>
  <si>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</si>
  <si>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</si>
  <si>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</si>
  <si>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</si>
  <si>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</si>
  <si>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</si>
  <si>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</si>
  <si>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</si>
  <si>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</si>
  <si>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</si>
  <si>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</si>
  <si>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</si>
  <si>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</si>
  <si>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</si>
  <si>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</si>
  <si>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</si>
  <si>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</si>
  <si>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</si>
  <si>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</si>
  <si>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</si>
  <si>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</si>
  <si>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</si>
  <si>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</si>
  <si>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</si>
  <si>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</si>
  <si>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</si>
  <si>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</si>
  <si>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</si>
  <si>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</si>
  <si>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</si>
  <si>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</si>
  <si>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</si>
  <si>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</si>
  <si>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</si>
  <si>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</si>
  <si>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</si>
  <si>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</si>
  <si>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</si>
  <si>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</si>
  <si>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</si>
  <si>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</si>
  <si>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</si>
  <si>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</si>
  <si>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</si>
  <si>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</si>
  <si>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</si>
  <si>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</si>
  <si>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</si>
  <si>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</si>
  <si>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</si>
  <si>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</si>
  <si>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</si>
  <si>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</si>
  <si>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</si>
  <si>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</si>
  <si>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</si>
  <si>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</si>
  <si>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</si>
  <si>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</si>
  <si>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</si>
  <si>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</si>
  <si>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</si>
  <si>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</si>
  <si>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</si>
  <si>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</si>
  <si>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</si>
  <si>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</si>
  <si>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</si>
  <si>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</si>
  <si>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</si>
  <si>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</si>
  <si>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</si>
  <si>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</si>
  <si>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</si>
  <si>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</si>
  <si>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</si>
  <si>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</si>
  <si>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</si>
  <si>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</si>
  <si>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</si>
  <si>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</si>
  <si>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</si>
  <si>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</si>
  <si>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</si>
  <si>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</si>
  <si>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</si>
  <si>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</si>
  <si>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</si>
  <si>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</si>
  <si>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</si>
  <si>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</si>
  <si>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</si>
  <si>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</si>
  <si>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</si>
  <si>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</si>
  <si>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</si>
  <si>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</si>
  <si>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</si>
  <si>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</si>
  <si>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</si>
  <si>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</si>
  <si>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</si>
  <si>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</si>
  <si>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</si>
  <si>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</si>
  <si>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</si>
  <si>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</si>
  <si>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</si>
  <si>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</si>
  <si>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</si>
  <si>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</si>
  <si>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</si>
  <si>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</si>
  <si>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</si>
  <si>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</si>
  <si>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</si>
  <si>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</si>
  <si>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</si>
  <si>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</si>
  <si>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</si>
  <si>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</si>
  <si>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</si>
  <si>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</si>
  <si>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</si>
  <si>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</si>
  <si>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</si>
  <si>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</si>
  <si>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</si>
  <si>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</si>
  <si>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</si>
  <si>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</si>
  <si>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</si>
  <si>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</si>
  <si>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</si>
  <si>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</si>
  <si>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</si>
  <si>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</si>
  <si>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</si>
  <si>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</si>
  <si>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</si>
  <si>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</si>
  <si>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</si>
  <si>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</si>
  <si>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</si>
  <si>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</si>
  <si>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</si>
  <si>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</si>
  <si>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</si>
  <si>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</si>
  <si>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</si>
  <si>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</si>
  <si>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</si>
  <si>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</si>
  <si>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</si>
  <si>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</si>
  <si>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</si>
  <si>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</si>
  <si>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</si>
  <si>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</si>
  <si>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</si>
  <si>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</si>
  <si>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</si>
  <si>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</si>
  <si>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</si>
  <si>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</si>
  <si>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</si>
  <si>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</si>
  <si>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</si>
  <si>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</si>
  <si>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</si>
  <si>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</si>
  <si>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</si>
  <si>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</si>
  <si>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</si>
  <si>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</si>
  <si>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</si>
  <si>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</si>
  <si>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</si>
  <si>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</si>
  <si>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</si>
  <si>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</si>
  <si>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</si>
  <si>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</si>
  <si>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</si>
  <si>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</si>
  <si>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</si>
  <si>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</si>
  <si>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</si>
  <si>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</si>
  <si>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</si>
  <si>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</si>
  <si>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</si>
  <si>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</si>
  <si>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</si>
  <si>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</si>
  <si>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</si>
  <si>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</si>
  <si>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</si>
  <si>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</si>
  <si>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</si>
  <si>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</si>
  <si>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</si>
  <si>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</si>
  <si>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</si>
  <si>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</si>
  <si>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</si>
  <si>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</si>
  <si>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</si>
  <si>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</si>
  <si>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</si>
  <si>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</si>
  <si>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</si>
  <si>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</si>
  <si>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</si>
  <si>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</si>
  <si>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</si>
  <si>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</si>
  <si>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</si>
  <si>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</si>
  <si>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</si>
  <si>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</si>
  <si>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</si>
  <si>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</si>
  <si>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</si>
  <si>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</si>
  <si>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</si>
  <si>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</si>
  <si>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</si>
  <si>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</si>
  <si>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</si>
  <si>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</si>
  <si>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</si>
  <si>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</si>
  <si>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</si>
  <si>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</si>
  <si>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</si>
  <si>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</si>
  <si>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</si>
  <si>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</si>
  <si>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</si>
  <si>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</si>
  <si>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</si>
  <si>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</si>
  <si>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</si>
  <si>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</si>
  <si>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</si>
  <si>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</si>
  <si>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</si>
  <si>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</si>
  <si>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</si>
  <si>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</si>
  <si>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</si>
  <si>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</si>
  <si>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</si>
  <si>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</si>
  <si>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</si>
  <si>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</si>
  <si>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</si>
  <si>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</si>
  <si>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</si>
  <si>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</si>
  <si>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</si>
  <si>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</si>
  <si>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</si>
  <si>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</si>
  <si>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</si>
  <si>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</si>
  <si>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</si>
  <si>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</si>
  <si>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</si>
  <si>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</si>
  <si>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</si>
  <si>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</si>
  <si>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</si>
  <si>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</si>
  <si>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</si>
  <si>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</si>
  <si>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</si>
  <si>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</si>
  <si>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</si>
  <si>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</si>
  <si>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</si>
  <si>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</si>
  <si>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</si>
  <si>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</si>
  <si>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</si>
  <si>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</si>
  <si>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</si>
  <si>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</si>
  <si>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</si>
  <si>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</si>
  <si>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</si>
  <si>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</si>
  <si>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</si>
  <si>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</si>
  <si>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</si>
  <si>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</si>
  <si>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</si>
  <si>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</si>
  <si>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</si>
  <si>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</si>
  <si>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</si>
  <si>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</si>
  <si>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</si>
  <si>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</si>
  <si>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</si>
  <si>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</si>
  <si>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</si>
  <si>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</si>
  <si>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</si>
  <si>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</si>
  <si>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</si>
  <si>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</si>
  <si>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</si>
  <si>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</si>
  <si>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</si>
  <si>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</si>
  <si>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</si>
  <si>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</si>
  <si>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</si>
  <si>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</si>
  <si>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</si>
  <si>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</si>
  <si>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</si>
  <si>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</si>
  <si>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</si>
  <si>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</si>
  <si>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</si>
  <si>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</si>
  <si>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</si>
  <si>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</si>
  <si>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</si>
  <si>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</si>
  <si>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</si>
  <si>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</si>
  <si>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</si>
  <si>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</si>
  <si>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</si>
  <si>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</si>
  <si>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</si>
  <si>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</si>
  <si>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</si>
  <si>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</si>
  <si>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</si>
  <si>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</si>
  <si>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</si>
  <si>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</si>
  <si>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</si>
  <si>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</si>
  <si>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</si>
  <si>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</si>
  <si>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</si>
  <si>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</si>
  <si>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</si>
  <si>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</si>
  <si>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</si>
  <si>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</si>
  <si>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</si>
  <si>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</si>
  <si>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</si>
  <si>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</si>
  <si>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</si>
  <si>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</si>
  <si>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</si>
  <si>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</si>
  <si>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</si>
  <si>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</si>
  <si>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</si>
  <si>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</si>
  <si>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</si>
  <si>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</si>
  <si>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</si>
  <si>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</si>
  <si>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</si>
  <si>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</si>
  <si>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</si>
  <si>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</si>
  <si>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</si>
  <si>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</si>
  <si>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</si>
  <si>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</si>
  <si>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</si>
  <si>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</si>
  <si>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</si>
  <si>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</si>
  <si>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</si>
  <si>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</si>
  <si>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</si>
  <si>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</si>
  <si>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</si>
  <si>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</si>
  <si>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</si>
  <si>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</si>
  <si>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</si>
  <si>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</si>
  <si>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</si>
  <si>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</si>
  <si>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</si>
  <si>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</si>
  <si>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</si>
  <si>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</si>
  <si>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</si>
  <si>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</si>
  <si>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</si>
  <si>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</si>
  <si>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</si>
  <si>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</si>
  <si>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</si>
  <si>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</si>
  <si>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</si>
  <si>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</si>
  <si>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</si>
  <si>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</si>
  <si>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</si>
  <si>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</si>
  <si>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</si>
  <si>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</si>
  <si>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</si>
  <si>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</si>
  <si>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</si>
  <si>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</si>
  <si>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</si>
  <si>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</si>
  <si>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</si>
  <si>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</si>
  <si>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</si>
  <si>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</si>
  <si>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</si>
  <si>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</si>
  <si>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</si>
  <si>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</si>
  <si>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</si>
  <si>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</si>
  <si>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</si>
  <si>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</si>
  <si>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</si>
  <si>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</si>
  <si>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</si>
  <si>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</si>
  <si>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</si>
  <si>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</si>
  <si>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</si>
  <si>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</si>
  <si>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</si>
  <si>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</si>
  <si>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</si>
  <si>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</si>
  <si>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</si>
  <si>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</si>
  <si>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</si>
  <si>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</si>
  <si>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</si>
  <si>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</si>
  <si>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</si>
  <si>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</si>
  <si>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</si>
  <si>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</si>
  <si>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</si>
  <si>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</si>
  <si>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</si>
  <si>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</si>
  <si>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</si>
  <si>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</si>
  <si>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</si>
  <si>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</si>
  <si>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</si>
  <si>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</si>
  <si>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</si>
  <si>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</si>
  <si>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</si>
  <si>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</si>
  <si>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</si>
  <si>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</si>
  <si>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</si>
  <si>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</si>
  <si>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</si>
  <si>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</si>
  <si>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</si>
  <si>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</si>
  <si>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</si>
  <si>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</si>
  <si>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</si>
  <si>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</si>
  <si>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</si>
  <si>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</si>
  <si>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</si>
  <si>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</si>
  <si>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</si>
  <si>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</si>
  <si>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</si>
  <si>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</si>
  <si>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</si>
  <si>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</si>
  <si>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</si>
  <si>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</si>
  <si>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</si>
  <si>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</si>
  <si>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</si>
  <si>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</si>
  <si>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</si>
  <si>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</si>
  <si>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</si>
  <si>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</si>
  <si>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</si>
  <si>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</si>
  <si>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</si>
  <si>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</si>
  <si>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</si>
  <si>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</si>
  <si>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</si>
  <si>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</si>
  <si>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</si>
  <si>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</si>
  <si>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</si>
  <si>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</si>
  <si>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</si>
  <si>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</si>
  <si>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</si>
  <si>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</si>
  <si>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</si>
  <si>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</si>
  <si>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</si>
  <si>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</si>
  <si>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</si>
  <si>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</si>
  <si>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</si>
  <si>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</si>
  <si>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</si>
  <si>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</si>
  <si>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</si>
  <si>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</si>
  <si>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</si>
  <si>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</si>
  <si>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</si>
  <si>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</si>
  <si>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</si>
  <si>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</si>
  <si>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</si>
  <si>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</si>
  <si>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</si>
  <si>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</si>
  <si>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</si>
  <si>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</si>
  <si>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</si>
  <si>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</si>
  <si>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</si>
  <si>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</si>
  <si>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</si>
  <si>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</si>
  <si>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</si>
  <si>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</si>
  <si>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</si>
  <si>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</si>
  <si>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</si>
  <si>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</si>
  <si>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</si>
  <si>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</si>
  <si>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</si>
  <si>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</si>
  <si>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</si>
  <si>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</si>
  <si>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</si>
  <si>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</si>
  <si>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</si>
  <si>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</si>
  <si>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</si>
  <si>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</si>
  <si>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</si>
  <si>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</si>
  <si>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</si>
  <si>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</si>
  <si>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</si>
  <si>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</si>
  <si>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</si>
  <si>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</si>
  <si>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</si>
  <si>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</si>
  <si>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</si>
  <si>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</si>
  <si>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</si>
  <si>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</si>
  <si>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</si>
  <si>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</si>
  <si>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</si>
  <si>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</si>
  <si>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</si>
  <si>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</si>
  <si>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</si>
  <si>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</si>
  <si>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</si>
  <si>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</si>
  <si>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</si>
  <si>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</si>
  <si>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</si>
  <si>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</si>
  <si>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</si>
  <si>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</si>
  <si>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</si>
  <si>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</si>
  <si>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</si>
  <si>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</si>
  <si>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</si>
  <si>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</si>
  <si>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</si>
  <si>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</si>
  <si>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</si>
  <si>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</si>
  <si>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</si>
  <si>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</si>
  <si>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</si>
  <si>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</si>
  <si>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</si>
  <si>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</si>
  <si>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</si>
  <si>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</si>
  <si>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</si>
  <si>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</si>
  <si>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</si>
  <si>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</si>
  <si>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</si>
  <si>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</si>
  <si>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</si>
  <si>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</si>
  <si>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</si>
  <si>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</si>
  <si>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</si>
  <si>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</si>
  <si>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</si>
  <si>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</si>
  <si>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</si>
  <si>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</si>
  <si>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</si>
  <si>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</si>
  <si>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</si>
  <si>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</si>
  <si>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</si>
  <si>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</si>
  <si>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</si>
  <si>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</si>
  <si>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</si>
  <si>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</si>
  <si>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</si>
  <si>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</si>
  <si>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</si>
  <si>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</si>
  <si>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</si>
  <si>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</si>
  <si>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</si>
  <si>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</si>
  <si>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</si>
  <si>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</si>
  <si>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</si>
  <si>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</si>
  <si>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</si>
  <si>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</si>
  <si>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</si>
  <si>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</si>
  <si>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</si>
  <si>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</si>
  <si>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</si>
  <si>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</si>
  <si>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</si>
  <si>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</si>
  <si>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</si>
  <si>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</si>
  <si>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</si>
  <si>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</si>
  <si>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</si>
  <si>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</si>
  <si>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</si>
  <si>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</si>
  <si>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</si>
  <si>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</si>
  <si>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</si>
  <si>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</si>
  <si>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</si>
  <si>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</si>
  <si>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</si>
  <si>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</si>
  <si>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</si>
  <si>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</si>
  <si>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</si>
  <si>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</si>
  <si>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</si>
  <si>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</si>
  <si>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</si>
  <si>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</si>
  <si>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</si>
  <si>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</si>
  <si>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</si>
  <si>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</si>
  <si>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</si>
  <si>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</si>
  <si>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</si>
  <si>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</si>
  <si>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</si>
  <si>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</si>
  <si>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</si>
  <si>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</si>
  <si>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</si>
  <si>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</si>
  <si>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</si>
  <si>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</si>
  <si>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</si>
  <si>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</si>
  <si>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</si>
  <si>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</si>
  <si>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</si>
  <si>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</si>
  <si>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</si>
  <si>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</si>
  <si>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</si>
  <si>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</si>
  <si>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</si>
  <si>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</si>
  <si>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</si>
  <si>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</si>
  <si>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</si>
  <si>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</si>
  <si>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</si>
  <si>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</si>
  <si>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</si>
  <si>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</si>
  <si>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</si>
  <si>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</si>
  <si>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</si>
  <si>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</si>
  <si>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</si>
  <si>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</si>
  <si>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</si>
  <si>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</si>
  <si>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</si>
  <si>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</si>
  <si>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</si>
  <si>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</si>
  <si>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</si>
  <si>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</si>
  <si>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</si>
  <si>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</si>
  <si>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</si>
  <si>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</si>
  <si>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</si>
  <si>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</si>
  <si>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</si>
  <si>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</si>
  <si>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</si>
  <si>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</si>
  <si>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</si>
  <si>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</si>
  <si>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</si>
  <si>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</si>
  <si>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</si>
  <si>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</si>
  <si>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</si>
  <si>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</si>
  <si>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</si>
  <si>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</si>
  <si>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</si>
  <si>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</si>
  <si>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</si>
  <si>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</si>
  <si>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</si>
  <si>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</si>
  <si>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</si>
  <si>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</si>
  <si>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</si>
  <si>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</si>
  <si>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</si>
  <si>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</si>
  <si>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</si>
  <si>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</si>
  <si>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</si>
  <si>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</si>
  <si>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</si>
  <si>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</si>
  <si>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</si>
  <si>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</si>
  <si>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</si>
  <si>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</si>
  <si>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</si>
  <si>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</si>
  <si>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</si>
  <si>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</si>
  <si>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</si>
  <si>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</si>
  <si>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</si>
  <si>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</si>
  <si>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</si>
  <si>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</si>
  <si>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</si>
  <si>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</si>
  <si>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</si>
  <si>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</si>
  <si>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</si>
  <si>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</si>
  <si>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</si>
  <si>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</si>
  <si>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</si>
  <si>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</si>
  <si>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</si>
  <si>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</si>
  <si>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</si>
  <si>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</si>
  <si>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</si>
  <si>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</si>
  <si>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</si>
  <si>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</si>
  <si>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</si>
  <si>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</si>
  <si>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</si>
  <si>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</si>
  <si>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</si>
  <si>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</si>
  <si>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</si>
  <si>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</si>
  <si>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</si>
  <si>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</si>
  <si>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</si>
  <si>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</si>
  <si>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</si>
  <si>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</si>
  <si>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</si>
  <si>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</si>
  <si>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</si>
  <si>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</si>
  <si>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</si>
  <si>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</si>
  <si>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</si>
  <si>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</si>
  <si>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</si>
  <si>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</si>
  <si>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</si>
  <si>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</si>
  <si>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</si>
  <si>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</si>
  <si>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</si>
  <si>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</si>
  <si>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</si>
  <si>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</si>
  <si>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</si>
  <si>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</si>
  <si>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</si>
  <si>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</si>
  <si>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</si>
  <si>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</si>
  <si>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</si>
  <si>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</si>
  <si>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</si>
  <si>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</si>
  <si>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</si>
  <si>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</si>
  <si>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</si>
  <si>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</si>
  <si>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</si>
  <si>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</si>
  <si>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</si>
  <si>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</si>
  <si>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</si>
  <si>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</si>
  <si>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</si>
  <si>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</si>
  <si>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</si>
  <si>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</si>
  <si>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</si>
  <si>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</si>
  <si>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</si>
  <si>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</si>
  <si>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</si>
  <si>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</si>
  <si>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</si>
  <si>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</si>
  <si>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</si>
  <si>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</si>
  <si>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</si>
  <si>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</si>
  <si>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</si>
  <si>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</si>
  <si>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</si>
  <si>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</si>
  <si>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</si>
  <si>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</si>
  <si>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</si>
  <si>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</si>
  <si>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</si>
  <si>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</si>
  <si>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</si>
  <si>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</si>
  <si>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</si>
  <si>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</si>
  <si>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</si>
  <si>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</si>
  <si>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</si>
  <si>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</si>
  <si>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</si>
  <si>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</si>
  <si>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</si>
  <si>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</si>
  <si>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</si>
  <si>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</si>
  <si>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</si>
  <si>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</si>
  <si>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</si>
  <si>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</si>
  <si>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</si>
  <si>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</si>
  <si>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</si>
  <si>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</si>
  <si>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</si>
  <si>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</si>
  <si>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</si>
  <si>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</si>
  <si>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</si>
  <si>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</si>
  <si>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</si>
  <si>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</si>
  <si>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</si>
  <si>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</si>
  <si>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</si>
  <si>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</si>
  <si>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</si>
  <si>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</si>
  <si>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</si>
  <si>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</si>
  <si>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</si>
  <si>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</si>
  <si>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</si>
  <si>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</si>
  <si>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</si>
  <si>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</si>
  <si>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</si>
  <si>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</si>
  <si>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</si>
  <si>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</si>
  <si>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</si>
  <si>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</si>
  <si>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</si>
  <si>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</si>
  <si>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</si>
  <si>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</si>
  <si>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</si>
  <si>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</si>
  <si>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</si>
  <si>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</si>
  <si>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</si>
  <si>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</si>
  <si>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</si>
  <si>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</si>
  <si>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</si>
  <si>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</si>
  <si>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</si>
  <si>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</si>
  <si>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</si>
  <si>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</si>
  <si>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</si>
  <si>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</si>
  <si>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</si>
  <si>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</si>
  <si>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</si>
  <si>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</si>
  <si>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</si>
  <si>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</si>
  <si>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</si>
  <si>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</si>
  <si>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</si>
  <si>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</si>
  <si>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</si>
  <si>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</si>
  <si>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</si>
  <si>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</si>
  <si>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</si>
  <si>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</si>
  <si>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</si>
  <si>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</si>
  <si>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</si>
  <si>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</si>
  <si>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</si>
  <si>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</si>
  <si>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</si>
  <si>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</si>
  <si>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</si>
  <si>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</si>
  <si>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</si>
  <si>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</si>
  <si>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</si>
  <si>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</si>
  <si>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</si>
  <si>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</si>
  <si>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</si>
  <si>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</si>
  <si>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</si>
  <si>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</si>
  <si>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</si>
  <si>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</si>
  <si>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</si>
  <si>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</si>
  <si>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</si>
  <si>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</si>
  <si>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</si>
  <si>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</si>
  <si>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</si>
  <si>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</si>
  <si>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</si>
  <si>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</si>
  <si>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</si>
  <si>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</si>
  <si>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</si>
  <si>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</si>
  <si>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</si>
  <si>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</si>
  <si>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</si>
  <si>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</si>
  <si>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</si>
  <si>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</si>
  <si>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</si>
  <si>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</si>
  <si>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</si>
  <si>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</si>
  <si>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</si>
  <si>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</si>
  <si>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</si>
  <si>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</si>
  <si>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</si>
  <si>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</si>
  <si>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</si>
  <si>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</si>
  <si>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</si>
  <si>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</si>
  <si>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</si>
  <si>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</si>
  <si>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</si>
  <si>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</si>
  <si>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</si>
  <si>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</si>
  <si>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</si>
  <si>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</si>
  <si>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</si>
  <si>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</si>
  <si>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</si>
  <si>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</si>
  <si>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</si>
  <si>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</si>
  <si>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</si>
  <si>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</si>
  <si>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</si>
  <si>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</si>
  <si>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</si>
  <si>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</si>
  <si>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</si>
  <si>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</si>
  <si>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</si>
  <si>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</si>
  <si>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</si>
  <si>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</si>
  <si>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</si>
  <si>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</si>
  <si>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</si>
  <si>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</si>
  <si>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</si>
  <si>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</si>
  <si>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</si>
  <si>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</si>
  <si>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</si>
  <si>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</si>
  <si>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</si>
  <si>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</si>
  <si>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</si>
  <si>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</si>
  <si>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</si>
  <si>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</si>
  <si>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</si>
  <si>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</si>
  <si>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</si>
  <si>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</si>
  <si>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</si>
  <si>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</si>
  <si>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</si>
  <si>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</si>
  <si>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</si>
  <si>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</si>
  <si>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</si>
  <si>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</si>
  <si>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</si>
  <si>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</si>
  <si>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</si>
  <si>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</si>
  <si>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</si>
  <si>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</si>
  <si>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</si>
  <si>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</si>
  <si>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</si>
  <si>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</si>
  <si>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</si>
  <si>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</si>
  <si>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</si>
  <si>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</si>
  <si>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</si>
  <si>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</si>
  <si>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</si>
  <si>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</si>
  <si>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</si>
  <si>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</si>
  <si>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</si>
  <si>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</si>
  <si>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</si>
  <si>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</si>
  <si>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</si>
  <si>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</si>
  <si>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</si>
  <si>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</si>
  <si>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</si>
  <si>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</si>
  <si>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</si>
  <si>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</si>
  <si>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</si>
  <si>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</si>
  <si>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</si>
  <si>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</si>
  <si>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</si>
  <si>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</si>
  <si>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</si>
  <si>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</si>
  <si>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</si>
  <si>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</si>
  <si>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</si>
  <si>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</si>
  <si>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</si>
  <si>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</si>
  <si>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</si>
  <si>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</si>
  <si>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</si>
  <si>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</si>
  <si>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</si>
  <si>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</si>
  <si>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</si>
  <si>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</si>
  <si>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</si>
  <si>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</si>
  <si>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</si>
  <si>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</si>
  <si>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</si>
  <si>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</si>
  <si>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</si>
  <si>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</si>
  <si>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</si>
  <si>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</si>
  <si>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</si>
  <si>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</si>
  <si>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</si>
  <si>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</si>
  <si>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</si>
  <si>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</si>
  <si>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</si>
  <si>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</si>
  <si>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</si>
  <si>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</si>
  <si>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</si>
  <si>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</si>
  <si>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</si>
  <si>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</si>
  <si>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</si>
  <si>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</si>
  <si>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</si>
  <si>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</si>
  <si>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</si>
  <si>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</si>
  <si>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</si>
  <si>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</si>
  <si>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</si>
  <si>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</si>
  <si>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</si>
  <si>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</si>
  <si>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</si>
  <si>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</si>
  <si>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</si>
  <si>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</si>
  <si>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</si>
  <si>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</si>
  <si>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</si>
  <si>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</si>
  <si>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</si>
  <si>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</si>
  <si>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</si>
  <si>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</si>
  <si>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</si>
  <si>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</si>
  <si>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</si>
  <si>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</si>
  <si>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</si>
  <si>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</si>
  <si>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</si>
  <si>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</si>
  <si>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</si>
  <si>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</si>
  <si>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</si>
  <si>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</si>
  <si>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</si>
  <si>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</si>
  <si>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</si>
  <si>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</si>
  <si>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</si>
  <si>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</si>
  <si>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</si>
  <si>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</si>
  <si>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</si>
  <si>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</si>
  <si>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</si>
  <si>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</si>
  <si>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</si>
  <si>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</si>
  <si>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</si>
  <si>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</si>
  <si>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</si>
  <si>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</si>
  <si>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</si>
  <si>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</si>
  <si>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</si>
  <si>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</si>
  <si>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</si>
  <si>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</si>
  <si>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</si>
  <si>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</si>
  <si>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</si>
  <si>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</si>
  <si>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</si>
  <si>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</si>
  <si>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</si>
  <si>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</si>
  <si>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</si>
  <si>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</si>
  <si>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</si>
  <si>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</si>
  <si>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</si>
  <si>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</si>
  <si>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</si>
  <si>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</si>
  <si>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</si>
  <si>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</si>
  <si>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</si>
  <si>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</si>
  <si>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</si>
  <si>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</si>
  <si>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</si>
  <si>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</si>
  <si>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</si>
  <si>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</si>
  <si>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</si>
  <si>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</si>
  <si>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</si>
  <si>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</si>
  <si>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</si>
  <si>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</si>
  <si>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</si>
  <si>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</si>
  <si>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</si>
  <si>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</si>
  <si>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</si>
  <si>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</si>
  <si>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</si>
  <si>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</si>
  <si>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</si>
  <si>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</si>
  <si>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</si>
  <si>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</si>
  <si>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</si>
  <si>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</si>
  <si>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</si>
  <si>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</si>
  <si>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</si>
  <si>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</si>
  <si>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</si>
  <si>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</si>
  <si>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</si>
  <si>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</si>
  <si>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</si>
  <si>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</si>
  <si>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</si>
  <si>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</si>
  <si>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</si>
  <si>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</si>
  <si>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</si>
  <si>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</si>
  <si>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</si>
  <si>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</si>
  <si>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</si>
  <si>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</si>
  <si>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</si>
  <si>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</si>
  <si>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</si>
  <si>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</si>
  <si>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</si>
  <si>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</si>
  <si>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</si>
  <si>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</si>
  <si>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</si>
  <si>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</si>
  <si>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</si>
  <si>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</si>
  <si>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</si>
  <si>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</si>
  <si>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</si>
  <si>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</si>
  <si>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</si>
  <si>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</si>
  <si>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</si>
  <si>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</si>
  <si>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</si>
  <si>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</si>
  <si>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</si>
  <si>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</si>
  <si>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</si>
  <si>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</si>
  <si>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</si>
  <si>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</si>
  <si>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</si>
  <si>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</si>
  <si>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</si>
  <si>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</si>
  <si>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</si>
  <si>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</si>
  <si>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</si>
  <si>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</si>
  <si>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</si>
  <si>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</si>
  <si>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</si>
  <si>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</si>
  <si>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</si>
  <si>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</si>
  <si>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</si>
  <si>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</si>
  <si>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</si>
  <si>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</si>
  <si>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</si>
  <si>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</si>
  <si>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</si>
  <si>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</si>
  <si>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</si>
  <si>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</si>
  <si>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</si>
  <si>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</si>
  <si>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</si>
  <si>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</si>
  <si>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</si>
  <si>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</si>
  <si>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</si>
  <si>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</si>
  <si>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</si>
  <si>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</si>
  <si>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</si>
  <si>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</si>
  <si>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</si>
  <si>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</si>
  <si>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</si>
  <si>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</si>
  <si>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</si>
  <si>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</si>
  <si>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</si>
  <si>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</si>
  <si>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</si>
  <si>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</si>
  <si>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</si>
  <si>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</si>
  <si>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</si>
  <si>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</si>
  <si>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</si>
  <si>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</si>
  <si>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</si>
  <si>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</si>
  <si>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</si>
  <si>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</si>
  <si>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</si>
  <si>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</si>
  <si>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</si>
  <si>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</si>
  <si>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</si>
  <si>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</si>
  <si>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</si>
  <si>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</si>
  <si>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</si>
  <si>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</si>
  <si>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</si>
  <si>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</si>
  <si>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</si>
  <si>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</si>
  <si>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</si>
  <si>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</si>
  <si>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</si>
  <si>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</si>
  <si>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</si>
  <si>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</si>
  <si>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</si>
  <si>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</si>
  <si>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</si>
  <si>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</si>
  <si>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</si>
  <si>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</si>
  <si>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</si>
  <si>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</si>
  <si>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</si>
  <si>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</si>
  <si>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</si>
  <si>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</si>
  <si>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</si>
  <si>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</si>
  <si>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</si>
  <si>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</si>
  <si>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</si>
  <si>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</si>
  <si>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</si>
  <si>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</si>
  <si>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</si>
  <si>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</si>
  <si>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</si>
  <si>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</si>
  <si>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</si>
  <si>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</si>
  <si>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</si>
  <si>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</si>
  <si>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</si>
  <si>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</si>
  <si>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</si>
  <si>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</si>
  <si>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</si>
  <si>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</si>
  <si>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</si>
  <si>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</si>
  <si>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</si>
  <si>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</si>
  <si>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</si>
  <si>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</si>
  <si>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</si>
  <si>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</si>
  <si>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</si>
  <si>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</si>
  <si>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</si>
  <si>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</si>
  <si>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</si>
  <si>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</si>
  <si>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</si>
  <si>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</si>
  <si>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</si>
  <si>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</si>
  <si>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</si>
  <si>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</si>
  <si>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</si>
  <si>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</si>
  <si>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</si>
  <si>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</si>
  <si>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</si>
  <si>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</si>
  <si>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</si>
  <si>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</si>
  <si>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</si>
  <si>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</si>
  <si>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</si>
  <si>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</si>
  <si>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</si>
  <si>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</si>
  <si>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</si>
  <si>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</si>
  <si>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</si>
  <si>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</si>
  <si>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</si>
  <si>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</si>
  <si>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</si>
  <si>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</si>
  <si>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</si>
  <si>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</si>
  <si>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</si>
  <si>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</si>
  <si>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</si>
  <si>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</si>
  <si>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</si>
  <si>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</si>
  <si>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</si>
  <si>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</si>
  <si>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</si>
  <si>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</si>
  <si>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</si>
  <si>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</si>
  <si>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</si>
  <si>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</si>
  <si>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</si>
  <si>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</si>
  <si>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</si>
  <si>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</si>
  <si>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</si>
  <si>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</si>
  <si>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</si>
  <si>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</si>
  <si>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</si>
  <si>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</si>
  <si>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</si>
  <si>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</si>
  <si>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</si>
  <si>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</si>
  <si>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</si>
  <si>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</si>
  <si>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</si>
  <si>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</si>
  <si>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</si>
  <si>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</si>
  <si>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</si>
  <si>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</si>
  <si>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</si>
  <si>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</si>
  <si>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</si>
  <si>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</si>
  <si>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</si>
  <si>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</si>
  <si>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</si>
  <si>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</si>
  <si>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</si>
  <si>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</si>
  <si>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</si>
  <si>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</si>
  <si>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</si>
  <si>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</si>
  <si>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</si>
  <si>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</si>
  <si>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</si>
  <si>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</si>
  <si>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</si>
  <si>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</si>
  <si>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</si>
  <si>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</si>
  <si>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</si>
  <si>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</si>
  <si>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</si>
  <si>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</si>
  <si>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</si>
  <si>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</si>
  <si>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</si>
  <si>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</si>
  <si>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</si>
  <si>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</si>
  <si>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</si>
  <si>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</si>
  <si>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</si>
  <si>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</si>
  <si>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</si>
  <si>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</si>
  <si>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</si>
  <si>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</si>
  <si>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</si>
  <si>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</si>
  <si>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</si>
  <si>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</si>
  <si>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</si>
  <si>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</si>
  <si>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</si>
  <si>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</si>
  <si>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</si>
  <si>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</si>
  <si>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</si>
  <si>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</si>
  <si>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</si>
  <si>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</si>
  <si>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</si>
  <si>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</si>
  <si>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</si>
  <si>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</si>
  <si>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</si>
  <si>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</si>
  <si>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</si>
  <si>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</si>
  <si>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</si>
  <si>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</si>
  <si>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</si>
  <si>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</si>
  <si>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</si>
  <si>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</si>
  <si>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</si>
  <si>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</si>
  <si>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</si>
  <si>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</si>
  <si>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</si>
  <si>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</si>
  <si>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</si>
  <si>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</si>
  <si>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</si>
  <si>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</si>
  <si>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</si>
  <si>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</si>
  <si>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</si>
  <si>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</si>
  <si>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</si>
  <si>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</si>
  <si>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</si>
  <si>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</si>
  <si>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</si>
  <si>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</si>
  <si>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</si>
  <si>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</si>
  <si>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</si>
  <si>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</si>
  <si>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</si>
  <si>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</si>
  <si>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</si>
  <si>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</si>
  <si>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</si>
  <si>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</si>
  <si>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</si>
  <si>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</si>
  <si>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</si>
  <si>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</si>
  <si>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</si>
  <si>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</si>
  <si>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</si>
  <si>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</si>
  <si>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</si>
  <si>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</si>
  <si>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</si>
  <si>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</si>
  <si>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</si>
  <si>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</si>
  <si>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</si>
  <si>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</si>
  <si>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</si>
  <si>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</si>
  <si>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</si>
  <si>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</si>
  <si>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</si>
  <si>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</si>
  <si>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</si>
  <si>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</si>
  <si>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</si>
  <si>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</si>
  <si>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</si>
  <si>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</si>
  <si>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</si>
  <si>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</si>
  <si>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</si>
  <si>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</si>
  <si>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</si>
  <si>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</si>
  <si>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</si>
  <si>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</si>
  <si>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</si>
  <si>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</si>
  <si>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</si>
  <si>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</si>
  <si>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</si>
  <si>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</si>
  <si>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</si>
  <si>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</si>
  <si>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</si>
  <si>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</si>
  <si>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</si>
  <si>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</si>
  <si>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</si>
  <si>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</si>
  <si>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</si>
  <si>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</si>
  <si>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</si>
  <si>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</si>
  <si>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</si>
  <si>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</si>
  <si>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</si>
  <si>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</si>
  <si>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</si>
  <si>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</si>
  <si>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</si>
  <si>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</si>
  <si>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</si>
  <si>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</si>
  <si>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</si>
  <si>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</si>
  <si>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</si>
  <si>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</si>
  <si>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</si>
  <si>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</si>
  <si>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</si>
  <si>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</si>
  <si>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</si>
  <si>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</si>
  <si>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</si>
  <si>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</si>
  <si>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</si>
  <si>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</si>
  <si>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</si>
  <si>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</si>
  <si>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</si>
  <si>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</si>
  <si>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</si>
  <si>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</si>
  <si>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</si>
  <si>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</si>
  <si>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</si>
  <si>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</si>
  <si>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</si>
  <si>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</si>
  <si>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</si>
  <si>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</si>
  <si>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</si>
  <si>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</si>
  <si>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</si>
  <si>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</si>
  <si>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</si>
  <si>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</si>
  <si>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</si>
  <si>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</si>
  <si>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</si>
  <si>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</si>
  <si>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</si>
  <si>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</si>
  <si>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</si>
  <si>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</si>
  <si>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</si>
  <si>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</si>
  <si>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</si>
  <si>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</si>
  <si>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</si>
  <si>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</si>
  <si>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</si>
  <si>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</si>
  <si>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</si>
  <si>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</si>
  <si>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</si>
  <si>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</si>
  <si>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</si>
  <si>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</si>
  <si>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</si>
  <si>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</si>
  <si>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</si>
  <si>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</si>
  <si>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</si>
  <si>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</si>
  <si>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</si>
  <si>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</si>
  <si>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</si>
  <si>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</si>
  <si>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</si>
  <si>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</si>
  <si>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</si>
  <si>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</si>
  <si>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</si>
  <si>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</si>
  <si>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</si>
  <si>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</si>
  <si>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</si>
  <si>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</si>
  <si>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</si>
  <si>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</si>
  <si>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</si>
  <si>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</si>
  <si>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</si>
  <si>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</si>
  <si>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</si>
  <si>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</si>
  <si>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</si>
  <si>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</si>
  <si>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</si>
  <si>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</si>
  <si>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</si>
  <si>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</si>
  <si>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</si>
  <si>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</si>
  <si>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</si>
  <si>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</si>
  <si>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</si>
  <si>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</si>
  <si>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</si>
  <si>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</si>
  <si>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</si>
  <si>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</si>
  <si>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</si>
  <si>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</si>
  <si>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</si>
  <si>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</si>
  <si>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</si>
  <si>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</si>
  <si>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</si>
  <si>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</si>
  <si>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</si>
  <si>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</si>
  <si>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</si>
  <si>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</si>
  <si>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</si>
  <si>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</si>
  <si>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</si>
  <si>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</si>
  <si>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</si>
  <si>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</si>
  <si>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</si>
  <si>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</si>
  <si>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</si>
  <si>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</si>
  <si>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</si>
  <si>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</si>
  <si>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</si>
  <si>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</si>
  <si>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</si>
  <si>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</si>
  <si>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</si>
  <si>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</si>
  <si>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</si>
  <si>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</si>
  <si>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</si>
  <si>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</si>
  <si>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</si>
  <si>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</si>
  <si>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</si>
  <si>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</si>
  <si>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</si>
  <si>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</si>
  <si>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</si>
  <si>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</si>
  <si>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</si>
  <si>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</si>
  <si>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</si>
  <si>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</si>
  <si>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</si>
  <si>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</si>
  <si>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</si>
  <si>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</si>
  <si>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</si>
  <si>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</si>
  <si>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</si>
  <si>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</si>
  <si>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</si>
  <si>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</si>
  <si>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</si>
  <si>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</si>
  <si>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</si>
  <si>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</si>
  <si>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</si>
  <si>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</si>
  <si>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</si>
  <si>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</si>
  <si>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</si>
  <si>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</si>
  <si>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</si>
  <si>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</si>
  <si>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</si>
  <si>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</si>
  <si>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</si>
  <si>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</si>
  <si>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</si>
  <si>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</si>
  <si>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</si>
  <si>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</si>
  <si>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</si>
  <si>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</si>
  <si>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</si>
  <si>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</si>
  <si>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</si>
  <si>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</si>
  <si>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</si>
  <si>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</si>
  <si>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</si>
  <si>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</si>
  <si>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</si>
  <si>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</si>
  <si>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</si>
  <si>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</si>
  <si>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</si>
  <si>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</si>
  <si>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</si>
  <si>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</si>
  <si>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</si>
  <si>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</si>
  <si>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</si>
  <si>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</si>
  <si>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</si>
  <si>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</si>
  <si>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</si>
  <si>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</si>
  <si>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</si>
  <si>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</si>
  <si>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</si>
  <si>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</si>
  <si>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</si>
  <si>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</si>
  <si>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</si>
  <si>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</si>
  <si>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</si>
  <si>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</si>
  <si>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</si>
  <si>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</si>
  <si>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</si>
  <si>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</si>
  <si>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</si>
  <si>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</si>
  <si>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</si>
  <si>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</si>
  <si>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</si>
  <si>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</si>
  <si>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</si>
  <si>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</si>
  <si>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</si>
  <si>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</si>
  <si>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</si>
  <si>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</si>
  <si>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</si>
  <si>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</si>
  <si>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</si>
  <si>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</si>
  <si>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</si>
  <si>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</si>
  <si>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</si>
  <si>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</si>
  <si>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</si>
  <si>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</si>
  <si>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</si>
  <si>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</si>
  <si>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</si>
  <si>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</si>
  <si>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</si>
  <si>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</si>
  <si>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</si>
  <si>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</si>
  <si>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</si>
  <si>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</si>
  <si>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</si>
  <si>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</si>
  <si>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</si>
  <si>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</si>
  <si>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</si>
  <si>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</si>
  <si>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</si>
  <si>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</si>
  <si>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</si>
  <si>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</si>
  <si>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</si>
  <si>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</si>
  <si>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</si>
  <si>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</si>
  <si>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</si>
  <si>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</si>
  <si>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</si>
  <si>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</si>
  <si>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</si>
  <si>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</si>
  <si>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</si>
  <si>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</si>
  <si>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</si>
  <si>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</si>
  <si>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</si>
  <si>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</si>
  <si>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</si>
  <si>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</si>
  <si>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</si>
  <si>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</si>
  <si>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</si>
  <si>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</si>
  <si>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</si>
  <si>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</si>
  <si>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</si>
  <si>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</si>
  <si>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</si>
  <si>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</si>
  <si>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</si>
  <si>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</si>
  <si>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</si>
  <si>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</si>
  <si>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</si>
  <si>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</si>
  <si>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</si>
  <si>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</si>
  <si>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</si>
  <si>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</si>
  <si>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</si>
  <si>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</si>
  <si>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</si>
  <si>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</si>
  <si>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</si>
  <si>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</si>
  <si>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</si>
  <si>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</si>
  <si>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</si>
  <si>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</si>
  <si>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</si>
  <si>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</si>
  <si>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</si>
  <si>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</si>
  <si>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</si>
  <si>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</si>
  <si>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</si>
  <si>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</si>
  <si>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</si>
  <si>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</si>
  <si>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</si>
  <si>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</si>
  <si>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</si>
  <si>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</si>
  <si>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</si>
  <si>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</si>
  <si>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</si>
  <si>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</si>
  <si>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</si>
  <si>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</si>
  <si>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</si>
  <si>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</si>
  <si>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</si>
  <si>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</si>
  <si>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</si>
  <si>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</si>
  <si>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</si>
  <si>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</si>
  <si>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</si>
  <si>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</si>
  <si>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</si>
  <si>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</si>
  <si>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</si>
  <si>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</si>
  <si>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</si>
  <si>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</si>
  <si>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</si>
  <si>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</si>
  <si>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</si>
  <si>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</si>
  <si>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</si>
  <si>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</si>
  <si>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</si>
  <si>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</si>
  <si>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</si>
  <si>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</si>
  <si>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</si>
  <si>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</si>
  <si>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</si>
  <si>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</si>
  <si>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</si>
  <si>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</si>
  <si>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</si>
  <si>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</si>
  <si>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</si>
  <si>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</si>
  <si>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</si>
  <si>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</si>
  <si>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</si>
  <si>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</si>
  <si>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</si>
  <si>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</si>
  <si>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</si>
  <si>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</si>
  <si>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</si>
  <si>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</si>
  <si>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</si>
  <si>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</si>
  <si>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</si>
  <si>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</si>
  <si>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</si>
  <si>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</si>
  <si>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</si>
  <si>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</si>
  <si>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</si>
  <si>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</si>
  <si>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</si>
  <si>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</si>
  <si>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</si>
  <si>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</si>
  <si>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</si>
  <si>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</si>
  <si>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</si>
  <si>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</si>
  <si>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</si>
  <si>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</si>
  <si>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</si>
  <si>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</si>
  <si>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</si>
  <si>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</si>
  <si>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</si>
  <si>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</si>
  <si>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</si>
  <si>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</si>
  <si>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</si>
  <si>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</si>
  <si>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</si>
  <si>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</si>
  <si>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</si>
  <si>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</si>
  <si>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</si>
  <si>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</si>
  <si>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</si>
  <si>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</si>
  <si>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</si>
  <si>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</si>
  <si>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</si>
  <si>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</si>
  <si>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</si>
  <si>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</si>
  <si>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</si>
  <si>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</si>
  <si>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</si>
  <si>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</si>
  <si>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</si>
  <si>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</si>
  <si>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</si>
  <si>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</si>
  <si>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</si>
  <si>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</si>
  <si>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</si>
  <si>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</si>
  <si>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</si>
  <si>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</si>
  <si>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</si>
  <si>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</si>
  <si>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</si>
  <si>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</si>
  <si>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</si>
  <si>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</si>
  <si>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</si>
  <si>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</si>
  <si>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</si>
  <si>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</si>
  <si>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</si>
  <si>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</si>
  <si>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</si>
  <si>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</si>
  <si>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</si>
  <si>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</si>
  <si>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</si>
  <si>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</si>
  <si>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</si>
  <si>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</si>
  <si>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</si>
  <si>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</si>
  <si>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</si>
  <si>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</si>
  <si>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</si>
  <si>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</si>
  <si>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</si>
  <si>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</si>
  <si>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</si>
  <si>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</si>
  <si>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</si>
  <si>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</si>
  <si>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</si>
  <si>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</si>
  <si>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</si>
  <si>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</si>
  <si>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</si>
  <si>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</si>
  <si>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</si>
  <si>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</si>
  <si>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</si>
  <si>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</si>
  <si>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</si>
  <si>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</si>
  <si>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</si>
  <si>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</si>
  <si>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</si>
  <si>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</si>
  <si>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</si>
  <si>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</si>
  <si>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</si>
  <si>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</si>
  <si>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</si>
  <si>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</si>
  <si>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</si>
  <si>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</si>
  <si>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</si>
  <si>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</si>
  <si>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</si>
  <si>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</si>
  <si>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</si>
  <si>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</si>
  <si>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</si>
  <si>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</si>
  <si>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</si>
  <si>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</si>
  <si>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</si>
  <si>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</si>
  <si>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</si>
  <si>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</si>
  <si>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</si>
  <si>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</si>
  <si>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</si>
  <si>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</si>
  <si>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</si>
  <si>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</si>
  <si>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</si>
  <si>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</si>
  <si>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</si>
  <si>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</si>
  <si>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</si>
  <si>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</si>
  <si>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</si>
  <si>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</si>
  <si>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</si>
  <si>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</si>
  <si>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</si>
  <si>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</si>
  <si>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</si>
  <si>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</si>
  <si>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</si>
  <si>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</si>
  <si>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</si>
  <si>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</si>
  <si>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</si>
  <si>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</si>
  <si>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</si>
  <si>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</si>
  <si>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</si>
  <si>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</si>
  <si>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</si>
  <si>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</si>
  <si>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</si>
  <si>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</si>
  <si>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</si>
  <si>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</si>
  <si>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</si>
  <si>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</si>
  <si>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</si>
  <si>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</si>
  <si>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</si>
  <si>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</si>
  <si>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</si>
  <si>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</si>
  <si>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</si>
  <si>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</si>
  <si>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</si>
  <si>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</si>
  <si>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</si>
  <si>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</si>
  <si>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</si>
  <si>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</si>
  <si>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</si>
  <si>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</si>
  <si>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</si>
  <si>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</si>
  <si>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</si>
  <si>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</si>
  <si>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</si>
  <si>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</si>
  <si>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</si>
  <si>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</si>
  <si>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</si>
  <si>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</si>
  <si>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</si>
  <si>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</si>
  <si>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</si>
  <si>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</si>
  <si>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</si>
  <si>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</si>
  <si>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</si>
  <si>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</si>
  <si>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</si>
  <si>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</si>
  <si>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</si>
  <si>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</si>
  <si>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</si>
  <si>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</si>
  <si>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</si>
  <si>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</si>
  <si>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</si>
  <si>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</si>
  <si>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</si>
  <si>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</si>
  <si>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</si>
  <si>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</si>
  <si>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</si>
  <si>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</si>
  <si>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</si>
  <si>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</si>
  <si>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</si>
  <si>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</si>
  <si>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</si>
  <si>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</si>
  <si>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</si>
  <si>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</si>
  <si>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</si>
  <si>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</si>
  <si>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</si>
  <si>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</si>
  <si>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</si>
  <si>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</si>
  <si>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</si>
  <si>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</si>
  <si>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</si>
  <si>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</si>
  <si>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</si>
  <si>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</si>
  <si>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</si>
  <si>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</si>
  <si>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</si>
  <si>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</si>
  <si>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</si>
  <si>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</si>
  <si>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</si>
  <si>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</si>
  <si>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</si>
  <si>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</si>
  <si>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</si>
  <si>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</si>
  <si>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</si>
  <si>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</si>
  <si>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</si>
  <si>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</si>
  <si>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</si>
  <si>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</si>
  <si>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</si>
  <si>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</si>
  <si>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</si>
  <si>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</si>
  <si>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</si>
  <si>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</si>
  <si>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</si>
  <si>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</si>
  <si>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</si>
  <si>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</si>
  <si>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</si>
  <si>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</si>
  <si>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</si>
  <si>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</si>
  <si>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</si>
  <si>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</si>
  <si>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</si>
  <si>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</si>
  <si>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</si>
  <si>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</si>
  <si>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</si>
  <si>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</si>
  <si>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</si>
  <si>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</si>
  <si>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</si>
  <si>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</si>
  <si>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</si>
  <si>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</si>
  <si>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</si>
  <si>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</si>
  <si>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</si>
  <si>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</si>
  <si>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</si>
  <si>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</si>
  <si>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</si>
  <si>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</si>
  <si>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</si>
  <si>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</si>
  <si>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</si>
  <si>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</si>
  <si>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</si>
  <si>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</si>
  <si>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</si>
  <si>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</si>
  <si>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</si>
  <si>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</si>
  <si>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</si>
  <si>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</si>
  <si>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</si>
  <si>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</si>
  <si>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</si>
  <si>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</si>
  <si>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</si>
  <si>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</si>
  <si>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</si>
  <si>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</si>
  <si>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</si>
  <si>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</si>
  <si>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</si>
  <si>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</si>
  <si>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</si>
  <si>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</si>
  <si>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</si>
  <si>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</si>
  <si>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</si>
  <si>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</si>
  <si>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</si>
  <si>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</si>
  <si>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</si>
  <si>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</si>
  <si>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</si>
  <si>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</si>
  <si>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</si>
  <si>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</si>
  <si>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</si>
  <si>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</si>
  <si>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</si>
  <si>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</si>
  <si>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</si>
  <si>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</si>
  <si>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</si>
  <si>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</si>
  <si>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</si>
  <si>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</si>
  <si>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</si>
  <si>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</si>
  <si>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</si>
  <si>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</si>
  <si>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</si>
  <si>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</si>
  <si>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</si>
  <si>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</si>
  <si>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</si>
  <si>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</si>
  <si>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</si>
  <si>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</si>
  <si>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</si>
  <si>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</si>
  <si>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</si>
  <si>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</si>
  <si>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</si>
  <si>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</si>
  <si>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</si>
  <si>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</si>
  <si>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</si>
  <si>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</si>
  <si>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</si>
  <si>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</si>
  <si>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</si>
  <si>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</si>
  <si>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</si>
  <si>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</si>
  <si>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</si>
  <si>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</si>
  <si>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</si>
  <si>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</si>
  <si>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</si>
  <si>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</si>
  <si>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</si>
  <si>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</si>
  <si>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</si>
  <si>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</si>
  <si>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</si>
  <si>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</si>
  <si>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</si>
  <si>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</si>
  <si>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</si>
  <si>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</si>
  <si>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</si>
  <si>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</si>
  <si>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</si>
  <si>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</si>
  <si>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</si>
  <si>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</si>
  <si>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</si>
  <si>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</si>
  <si>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</si>
  <si>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</si>
  <si>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</si>
  <si>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</si>
  <si>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</si>
  <si>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</si>
  <si>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</si>
  <si>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</si>
  <si>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</si>
  <si>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</si>
  <si>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</si>
  <si>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</si>
  <si>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</si>
  <si>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</si>
  <si>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</si>
  <si>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</si>
  <si>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</si>
  <si>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</si>
  <si>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</si>
  <si>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</si>
  <si>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</si>
  <si>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</si>
  <si>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</si>
  <si>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</si>
  <si>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</si>
  <si>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</si>
  <si>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</si>
  <si>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</si>
  <si>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</si>
  <si>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</si>
  <si>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</si>
  <si>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</si>
  <si>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</si>
  <si>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</si>
  <si>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</si>
  <si>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</si>
  <si>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</si>
  <si>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</si>
  <si>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</si>
  <si>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</si>
  <si>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</si>
  <si>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</si>
  <si>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</si>
  <si>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</si>
  <si>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</si>
  <si>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</si>
  <si>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</si>
  <si>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</si>
  <si>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</si>
  <si>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</si>
  <si>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</si>
  <si>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</si>
  <si>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</si>
  <si>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</si>
  <si>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</si>
  <si>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</si>
  <si>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</si>
  <si>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</si>
  <si>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</si>
  <si>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</si>
  <si>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</si>
  <si>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</si>
  <si>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</si>
  <si>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</si>
  <si>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</si>
  <si>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</si>
  <si>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</si>
  <si>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</si>
  <si>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</si>
  <si>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</si>
  <si>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</si>
  <si>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</si>
  <si>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</si>
  <si>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</si>
  <si>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</si>
  <si>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</si>
  <si>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</si>
  <si>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</si>
  <si>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</si>
  <si>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</si>
  <si>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</si>
  <si>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</si>
  <si>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</si>
  <si>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</si>
  <si>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</si>
  <si>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</si>
  <si>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</si>
  <si>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</si>
  <si>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</si>
  <si>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</si>
  <si>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</si>
  <si>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</si>
  <si>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</si>
  <si>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</si>
  <si>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</si>
  <si>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</si>
  <si>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</si>
  <si>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</si>
  <si>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</si>
  <si>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</si>
  <si>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</si>
  <si>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</si>
  <si>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</si>
  <si>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</si>
  <si>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</si>
  <si>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</si>
  <si>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</si>
  <si>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</si>
  <si>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</si>
  <si>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</si>
  <si>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</si>
  <si>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</si>
  <si>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</si>
  <si>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</si>
  <si>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</si>
  <si>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</si>
  <si>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</si>
  <si>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</si>
  <si>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</si>
  <si>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</si>
  <si>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</si>
  <si>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</si>
  <si>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</si>
  <si>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</si>
  <si>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</si>
  <si>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</si>
  <si>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</si>
  <si>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</si>
  <si>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</si>
  <si>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</si>
  <si>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</si>
  <si>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</si>
  <si>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</si>
  <si>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</si>
  <si>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</si>
  <si>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</si>
  <si>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</si>
  <si>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</si>
  <si>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</si>
  <si>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</si>
  <si>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</si>
  <si>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</si>
  <si>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</si>
  <si>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</si>
  <si>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</si>
  <si>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</si>
  <si>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</si>
  <si>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</si>
  <si>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</si>
  <si>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</si>
  <si>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</si>
  <si>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</si>
  <si>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</si>
  <si>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</si>
  <si>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</si>
  <si>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</si>
  <si>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</si>
  <si>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</si>
  <si>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</si>
  <si>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</si>
  <si>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</si>
  <si>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</si>
  <si>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</si>
  <si>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</si>
  <si>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</si>
  <si>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</si>
  <si>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</si>
  <si>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</si>
  <si>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</si>
  <si>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</si>
  <si>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</si>
  <si>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</si>
  <si>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</si>
  <si>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</si>
  <si>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</si>
  <si>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</si>
  <si>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</si>
  <si>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</si>
  <si>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</si>
  <si>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</si>
  <si>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</si>
  <si>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</si>
  <si>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</si>
  <si>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</si>
  <si>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</si>
  <si>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</si>
  <si>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</si>
  <si>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</si>
  <si>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</si>
  <si>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</si>
  <si>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</si>
  <si>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</si>
  <si>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</si>
  <si>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</si>
  <si>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</si>
  <si>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</si>
  <si>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</si>
  <si>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</si>
  <si>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</si>
  <si>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</si>
  <si>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</si>
  <si>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</si>
  <si>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</si>
  <si>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</si>
  <si>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</si>
  <si>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</si>
  <si>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</si>
  <si>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</si>
  <si>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</si>
  <si>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</si>
  <si>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</si>
  <si>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</si>
  <si>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</si>
  <si>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</si>
  <si>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</si>
  <si>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</si>
  <si>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</si>
  <si>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</si>
  <si>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</si>
  <si>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</si>
  <si>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</si>
  <si>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</si>
  <si>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</si>
  <si>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</si>
  <si>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</si>
  <si>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</si>
  <si>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</si>
  <si>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</si>
  <si>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</si>
  <si>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</si>
  <si>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</si>
  <si>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</si>
  <si>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</si>
  <si>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</si>
  <si>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</si>
  <si>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</si>
  <si>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</si>
  <si>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</si>
  <si>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</si>
  <si>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</si>
  <si>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</si>
  <si>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</si>
  <si>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</si>
  <si>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</si>
  <si>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</si>
  <si>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</si>
  <si>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</si>
  <si>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</si>
  <si>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</si>
  <si>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</si>
  <si>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</si>
  <si>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</si>
  <si>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</si>
  <si>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</si>
  <si>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</si>
  <si>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</si>
  <si>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</si>
  <si>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</si>
  <si>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</si>
  <si>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</si>
  <si>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</si>
  <si>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</si>
  <si>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</si>
  <si>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</si>
  <si>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</si>
  <si>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</si>
  <si>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</si>
  <si>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</si>
  <si>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</si>
  <si>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</si>
  <si>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</si>
  <si>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</si>
  <si>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</si>
  <si>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</si>
  <si>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</si>
  <si>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</si>
  <si>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</si>
  <si>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</si>
  <si>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</si>
  <si>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</si>
  <si>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</si>
  <si>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</si>
  <si>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</si>
  <si>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</si>
  <si>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</si>
  <si>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</si>
  <si>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</si>
  <si>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</si>
  <si>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</si>
  <si>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</si>
  <si>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</si>
  <si>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</si>
  <si>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</si>
  <si>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</si>
  <si>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</si>
  <si>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</si>
  <si>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</si>
  <si>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</si>
  <si>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</si>
  <si>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</si>
  <si>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</si>
  <si>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</si>
  <si>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</si>
  <si>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</si>
  <si>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</si>
  <si>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</si>
  <si>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</si>
  <si>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</si>
  <si>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</si>
  <si>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</si>
  <si>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</si>
  <si>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</si>
  <si>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</si>
  <si>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</si>
  <si>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</si>
  <si>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</si>
  <si>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</si>
  <si>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</si>
  <si>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</si>
  <si>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</si>
  <si>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</si>
  <si>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</si>
  <si>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</si>
  <si>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</si>
  <si>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</si>
  <si>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</si>
  <si>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</si>
  <si>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</si>
  <si>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</si>
  <si>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</si>
  <si>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</si>
  <si>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</si>
  <si>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</si>
  <si>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</si>
  <si>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</si>
  <si>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</si>
  <si>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</si>
  <si>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</si>
  <si>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</si>
  <si>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</si>
  <si>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</si>
  <si>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</si>
  <si>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</si>
  <si>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</si>
  <si>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</si>
  <si>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</si>
  <si>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</si>
  <si>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</si>
  <si>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</si>
  <si>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</si>
  <si>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</si>
  <si>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</si>
  <si>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</si>
  <si>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</si>
  <si>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</si>
  <si>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</si>
  <si>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</si>
  <si>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</si>
  <si>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</si>
  <si>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</si>
  <si>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</si>
  <si>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</si>
  <si>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</si>
  <si>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</si>
  <si>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</si>
  <si>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</si>
  <si>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</si>
  <si>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</si>
  <si>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</si>
  <si>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</si>
  <si>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</si>
  <si>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</si>
  <si>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</si>
  <si>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</si>
  <si>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</si>
  <si>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</si>
  <si>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</si>
  <si>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</si>
  <si>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</si>
  <si>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</si>
  <si>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</si>
  <si>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</si>
  <si>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</si>
  <si>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</si>
  <si>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</si>
  <si>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</si>
  <si>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</si>
  <si>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</si>
  <si>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</si>
  <si>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</si>
  <si>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</si>
  <si>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</si>
  <si>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</si>
  <si>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</si>
  <si>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</si>
  <si>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</si>
  <si>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</si>
  <si>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</si>
  <si>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</si>
  <si>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</si>
  <si>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</si>
  <si>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</si>
  <si>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</si>
  <si>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</si>
  <si>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</si>
  <si>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</si>
  <si>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</si>
  <si>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</si>
  <si>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</si>
  <si>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</si>
  <si>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</si>
  <si>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</si>
  <si>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</si>
  <si>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</si>
  <si>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</si>
  <si>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</si>
  <si>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</si>
  <si>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</si>
  <si>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</si>
  <si>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</si>
  <si>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</si>
  <si>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</si>
  <si>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</si>
  <si>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</si>
  <si>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</si>
  <si>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</si>
  <si>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</si>
  <si>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</si>
  <si>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</si>
  <si>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</si>
  <si>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</si>
  <si>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</si>
  <si>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</si>
  <si>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</si>
  <si>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</si>
  <si>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</si>
  <si>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</si>
  <si>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</si>
  <si>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</si>
  <si>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</si>
  <si>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</si>
  <si>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</si>
  <si>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</si>
  <si>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</si>
  <si>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</si>
  <si>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</si>
  <si>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</si>
  <si>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</si>
  <si>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</si>
  <si>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</si>
  <si>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</si>
  <si>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</si>
  <si>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</si>
  <si>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</si>
  <si>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</si>
  <si>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</si>
  <si>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</si>
  <si>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</si>
  <si>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</si>
  <si>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</si>
  <si>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</si>
  <si>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</si>
  <si>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</si>
  <si>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</si>
  <si>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</si>
  <si>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</si>
  <si>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</si>
  <si>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</si>
  <si>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</si>
  <si>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</si>
  <si>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</si>
  <si>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</si>
  <si>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</si>
  <si>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</si>
  <si>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</si>
  <si>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</si>
  <si>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</si>
  <si>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</si>
  <si>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</si>
  <si>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</si>
  <si>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</si>
  <si>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</si>
  <si>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</si>
  <si>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</si>
  <si>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</si>
  <si>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</si>
  <si>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</si>
  <si>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</si>
  <si>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</si>
  <si>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</si>
  <si>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</si>
  <si>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</si>
  <si>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</si>
  <si>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</si>
  <si>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</si>
  <si>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</si>
  <si>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</si>
  <si>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</si>
  <si>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</si>
  <si>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</si>
  <si>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</si>
  <si>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</si>
  <si>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</si>
  <si>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</si>
  <si>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</si>
  <si>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</si>
  <si>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</si>
  <si>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</si>
  <si>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</si>
  <si>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</si>
  <si>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</si>
  <si>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</si>
  <si>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</si>
  <si>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</si>
  <si>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</si>
  <si>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</si>
  <si>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</si>
  <si>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</si>
  <si>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</si>
  <si>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</si>
  <si>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</si>
  <si>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</si>
  <si>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</si>
  <si>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</si>
  <si>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</si>
  <si>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</si>
  <si>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</si>
  <si>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</si>
  <si>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</si>
  <si>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</si>
  <si>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</si>
  <si>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</si>
  <si>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</si>
  <si>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</si>
  <si>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</si>
  <si>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</si>
  <si>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</si>
  <si>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</si>
  <si>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</si>
  <si>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</si>
  <si>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</si>
  <si>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</si>
  <si>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</si>
  <si>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</si>
  <si>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</si>
  <si>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</si>
  <si>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</si>
  <si>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</si>
  <si>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</si>
  <si>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</si>
  <si>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</si>
  <si>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</si>
  <si>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</si>
  <si>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</si>
  <si>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</si>
  <si>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</si>
  <si>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</si>
  <si>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</si>
  <si>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</si>
  <si>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</si>
  <si>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</si>
  <si>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</si>
  <si>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</si>
  <si>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</si>
  <si>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</si>
  <si>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</si>
  <si>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</si>
  <si>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</si>
  <si>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</si>
  <si>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</si>
  <si>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</si>
  <si>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</si>
  <si>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</si>
  <si>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</si>
  <si>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</si>
  <si>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</si>
  <si>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</si>
  <si>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</si>
  <si>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</si>
  <si>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</si>
  <si>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</si>
  <si>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</si>
  <si>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</si>
  <si>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</si>
  <si>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</si>
  <si>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</si>
  <si>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</si>
  <si>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</si>
  <si>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</si>
  <si>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</si>
  <si>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</si>
  <si>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</si>
  <si>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</si>
  <si>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</si>
  <si>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</si>
  <si>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</si>
  <si>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</si>
  <si>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</si>
  <si>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</si>
  <si>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</si>
  <si>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</si>
  <si>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</si>
  <si>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</si>
  <si>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</si>
  <si>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</si>
  <si>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</si>
  <si>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</si>
  <si>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</si>
  <si>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</si>
  <si>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</si>
  <si>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</si>
  <si>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</si>
  <si>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</si>
  <si>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</si>
  <si>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</si>
  <si>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</si>
  <si>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</si>
  <si>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</si>
  <si>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</si>
  <si>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</si>
  <si>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</si>
  <si>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</si>
  <si>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</si>
  <si>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</si>
  <si>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</si>
  <si>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</si>
  <si>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</si>
  <si>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</si>
  <si>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</si>
  <si>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</si>
  <si>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</si>
  <si>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</si>
  <si>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</si>
  <si>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</si>
  <si>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</si>
  <si>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</si>
  <si>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</si>
  <si>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</si>
  <si>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</si>
  <si>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</si>
  <si>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</si>
  <si>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</si>
  <si>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</si>
  <si>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</si>
  <si>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</si>
  <si>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</si>
  <si>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</si>
  <si>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</si>
  <si>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</si>
  <si>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</si>
  <si>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</si>
  <si>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</si>
  <si>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</si>
  <si>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</si>
  <si>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</si>
  <si>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</si>
  <si>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</si>
  <si>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</si>
  <si>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</si>
  <si>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</si>
  <si>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</si>
  <si>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</si>
  <si>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</si>
  <si>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</si>
  <si>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</si>
  <si>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</si>
  <si>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</si>
  <si>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</si>
  <si>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</si>
  <si>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</si>
  <si>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</si>
  <si>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</si>
  <si>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</si>
  <si>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</si>
  <si>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</si>
  <si>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</si>
  <si>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</si>
  <si>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</si>
  <si>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</si>
  <si>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</si>
  <si>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</si>
  <si>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</si>
  <si>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</si>
  <si>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</si>
  <si>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</si>
  <si>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</si>
  <si>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</si>
  <si>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</si>
  <si>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</si>
  <si>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</si>
  <si>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</si>
  <si>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</si>
  <si>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</si>
  <si>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</si>
  <si>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</si>
  <si>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</si>
  <si>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</si>
  <si>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</si>
  <si>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</si>
  <si>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</si>
  <si>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</si>
  <si>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</si>
  <si>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</si>
  <si>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</si>
  <si>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</si>
  <si>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</si>
  <si>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</si>
  <si>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</si>
  <si>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</si>
  <si>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</si>
  <si>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</si>
  <si>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</si>
  <si>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</si>
  <si>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</si>
  <si>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</si>
  <si>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</si>
  <si>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</si>
  <si>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</si>
  <si>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</si>
  <si>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</si>
  <si>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</si>
  <si>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</si>
  <si>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</si>
  <si>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</si>
  <si>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</si>
  <si>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</si>
  <si>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</si>
  <si>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</si>
  <si>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</si>
  <si>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</si>
  <si>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</si>
  <si>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</si>
  <si>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</si>
  <si>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</si>
  <si>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</si>
  <si>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</si>
  <si>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</si>
  <si>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</si>
  <si>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</si>
  <si>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</si>
  <si>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</si>
  <si>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</si>
  <si>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</si>
  <si>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</si>
  <si>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</si>
  <si>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</si>
  <si>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</si>
  <si>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</si>
  <si>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</si>
  <si>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</si>
  <si>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</si>
  <si>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</si>
  <si>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</si>
  <si>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</si>
  <si>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</si>
  <si>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</si>
  <si>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</si>
  <si>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</si>
  <si>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</si>
  <si>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</si>
  <si>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</si>
  <si>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</si>
  <si>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</si>
  <si>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</si>
  <si>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</si>
  <si>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</si>
  <si>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</si>
  <si>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</si>
  <si>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</si>
  <si>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</si>
  <si>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</si>
  <si>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</si>
  <si>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</si>
  <si>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</si>
  <si>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</si>
  <si>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</si>
  <si>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</si>
  <si>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</si>
  <si>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</si>
  <si>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</si>
  <si>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</si>
  <si>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</si>
  <si>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</si>
  <si>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</si>
  <si>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</si>
  <si>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</si>
  <si>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</si>
  <si>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</si>
  <si>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</si>
  <si>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</si>
  <si>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</si>
  <si>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</si>
  <si>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</si>
  <si>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</si>
  <si>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</si>
  <si>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</si>
  <si>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</si>
  <si>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</si>
  <si>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</si>
  <si>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</si>
  <si>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</si>
  <si>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</si>
  <si>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</si>
  <si>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</si>
  <si>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</si>
  <si>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</si>
  <si>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</si>
  <si>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</si>
  <si>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</si>
  <si>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</si>
  <si>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</si>
  <si>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</si>
  <si>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</si>
  <si>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</si>
  <si>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</si>
  <si>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</si>
  <si>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</si>
  <si>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</si>
  <si>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</si>
  <si>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</si>
  <si>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</si>
  <si>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</si>
  <si>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</si>
  <si>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</si>
  <si>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</si>
  <si>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</si>
  <si>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</si>
  <si>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</si>
  <si>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</si>
  <si>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</si>
  <si>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</si>
  <si>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</si>
  <si>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</si>
  <si>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</si>
  <si>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</si>
  <si>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</si>
  <si>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</si>
  <si>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</si>
  <si>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</si>
  <si>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</si>
  <si>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</si>
  <si>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</si>
  <si>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</si>
  <si>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</si>
  <si>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</si>
  <si>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</si>
  <si>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</si>
  <si>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</si>
  <si>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</si>
  <si>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</si>
  <si>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</si>
  <si>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</si>
  <si>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</si>
  <si>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</si>
  <si>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</si>
  <si>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</si>
  <si>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</si>
  <si>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</si>
  <si>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</si>
  <si>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</si>
  <si>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</si>
  <si>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</si>
  <si>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</si>
  <si>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</si>
  <si>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</si>
  <si>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</si>
  <si>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</si>
  <si>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</si>
  <si>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</si>
  <si>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</si>
  <si>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</si>
  <si>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</si>
  <si>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</si>
  <si>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</si>
  <si>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</si>
  <si>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</si>
  <si>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</si>
  <si>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</si>
  <si>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</si>
  <si>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</si>
  <si>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</si>
  <si>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</si>
  <si>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</si>
  <si>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</si>
  <si>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</si>
  <si>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</si>
  <si>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</si>
  <si>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</si>
  <si>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</si>
  <si>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</si>
  <si>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</si>
  <si>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</si>
  <si>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</si>
  <si>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</si>
  <si>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</si>
  <si>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</si>
  <si>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</si>
  <si>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</si>
  <si>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</si>
  <si>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</si>
  <si>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</si>
  <si>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</si>
  <si>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</si>
  <si>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</si>
  <si>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</si>
  <si>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</si>
  <si>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</si>
  <si>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</si>
  <si>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</si>
  <si>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</si>
  <si>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</si>
  <si>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</si>
  <si>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</si>
  <si>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</si>
  <si>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</si>
  <si>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</si>
  <si>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</si>
  <si>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</si>
  <si>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</si>
  <si>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</si>
  <si>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</si>
  <si>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</si>
  <si>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</si>
  <si>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</si>
  <si>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</si>
  <si>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</si>
  <si>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</si>
  <si>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</si>
  <si>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</si>
  <si>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</si>
  <si>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</si>
  <si>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</si>
  <si>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</si>
  <si>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</si>
  <si>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</si>
  <si>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</si>
  <si>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</si>
  <si>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</si>
  <si>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</si>
  <si>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</si>
  <si>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</si>
  <si>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</si>
  <si>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</si>
  <si>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</si>
  <si>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</si>
  <si>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</si>
  <si>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</si>
  <si>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</si>
  <si>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</si>
  <si>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</si>
  <si>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</si>
  <si>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</si>
  <si>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</si>
  <si>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</si>
  <si>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</si>
  <si>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</si>
  <si>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</si>
  <si>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</si>
  <si>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</si>
  <si>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</si>
  <si>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</si>
  <si>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</si>
  <si>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</si>
  <si>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</si>
  <si>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</si>
  <si>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</si>
  <si>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</si>
  <si>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</si>
  <si>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</si>
  <si>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</si>
  <si>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</si>
  <si>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</si>
  <si>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</si>
  <si>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</si>
  <si>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</si>
  <si>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</si>
  <si>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</si>
  <si>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</si>
  <si>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</si>
  <si>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</si>
  <si>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</si>
  <si>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</si>
  <si>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</si>
  <si>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</si>
  <si>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</si>
  <si>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</si>
  <si>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</si>
  <si>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</si>
  <si>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</si>
  <si>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</si>
  <si>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</si>
  <si>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</si>
  <si>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</si>
  <si>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</si>
  <si>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</si>
  <si>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</si>
  <si>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</si>
  <si>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</si>
  <si>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</si>
  <si>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</si>
  <si>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</si>
  <si>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</si>
  <si>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</si>
  <si>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</si>
  <si>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</si>
  <si>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</si>
  <si>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</si>
  <si>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</si>
  <si>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</si>
  <si>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</si>
  <si>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</si>
  <si>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</si>
  <si>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</si>
  <si>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</si>
  <si>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</si>
  <si>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</si>
  <si>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</si>
  <si>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</si>
  <si>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</si>
  <si>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</si>
  <si>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</si>
  <si>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</si>
  <si>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</si>
  <si>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</si>
  <si>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</si>
  <si>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</si>
  <si>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</si>
  <si>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</si>
  <si>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</si>
  <si>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</si>
  <si>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</si>
  <si>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</si>
  <si>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</si>
  <si>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</si>
  <si>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</si>
  <si>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</si>
  <si>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</si>
  <si>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</si>
  <si>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</si>
  <si>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</si>
  <si>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</si>
  <si>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</si>
  <si>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</si>
  <si>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</si>
  <si>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</si>
  <si>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</si>
  <si>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</si>
  <si>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</si>
  <si>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</si>
  <si>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</si>
  <si>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</si>
  <si>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</si>
  <si>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</si>
  <si>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</si>
  <si>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</si>
  <si>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</si>
  <si>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</si>
  <si>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</si>
  <si>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</si>
  <si>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</si>
  <si>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</si>
  <si>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</si>
  <si>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</si>
  <si>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</si>
  <si>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</si>
  <si>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</si>
  <si>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</si>
  <si>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</si>
  <si>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</si>
  <si>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</si>
  <si>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</si>
  <si>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</si>
  <si>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</si>
  <si>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</si>
  <si>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</si>
  <si>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</si>
  <si>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</si>
  <si>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</si>
  <si>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</si>
  <si>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</si>
  <si>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</si>
  <si>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</si>
  <si>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</si>
  <si>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</si>
  <si>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</si>
  <si>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</si>
  <si>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</si>
  <si>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</si>
  <si>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</si>
  <si>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</si>
  <si>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</si>
  <si>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</si>
  <si>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</si>
  <si>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</si>
  <si>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</si>
  <si>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</si>
  <si>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</si>
  <si>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</si>
  <si>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</si>
  <si>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</si>
  <si>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</si>
  <si>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</si>
  <si>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</si>
  <si>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</si>
  <si>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</si>
  <si>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</si>
  <si>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</si>
  <si>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</si>
  <si>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</si>
  <si>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</si>
  <si>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</si>
  <si>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</si>
  <si>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</si>
  <si>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</si>
  <si>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</si>
  <si>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</si>
  <si>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</si>
  <si>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</si>
  <si>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</si>
  <si>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</si>
  <si>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</si>
  <si>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</si>
  <si>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</si>
  <si>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</si>
  <si>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</si>
  <si>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</si>
  <si>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</si>
  <si>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</si>
  <si>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</si>
  <si>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</si>
  <si>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</si>
  <si>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</si>
  <si>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</si>
  <si>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</si>
  <si>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</si>
  <si>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</si>
  <si>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</si>
  <si>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</si>
  <si>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</si>
  <si>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</si>
  <si>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</si>
  <si>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</si>
  <si>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</si>
  <si>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</si>
  <si>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</si>
  <si>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</si>
  <si>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</si>
  <si>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</si>
  <si>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</si>
  <si>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</si>
  <si>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</si>
  <si>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</si>
  <si>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</si>
  <si>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</si>
  <si>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</si>
  <si>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</si>
  <si>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</si>
  <si>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</si>
  <si>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</si>
  <si>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</si>
  <si>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</si>
  <si>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</si>
  <si>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</si>
  <si>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</si>
  <si>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</si>
  <si>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</si>
  <si>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</si>
  <si>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</si>
  <si>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</si>
  <si>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</si>
  <si>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</si>
  <si>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</si>
  <si>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</si>
  <si>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</si>
  <si>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</si>
  <si>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</si>
  <si>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</si>
  <si>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</si>
  <si>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</si>
  <si>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</si>
  <si>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</si>
  <si>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</si>
  <si>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</si>
  <si>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</si>
  <si>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</si>
  <si>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</si>
  <si>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</si>
  <si>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</si>
  <si>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</si>
  <si>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</si>
  <si>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</si>
  <si>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</si>
  <si>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</si>
  <si>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</si>
  <si>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</si>
  <si>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</si>
  <si>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</si>
  <si>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</si>
  <si>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</si>
  <si>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</si>
  <si>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</si>
  <si>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</si>
  <si>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</si>
  <si>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</si>
  <si>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</si>
  <si>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</si>
  <si>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</si>
  <si>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</si>
  <si>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</si>
  <si>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</si>
  <si>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</si>
  <si>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</si>
  <si>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</si>
  <si>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</si>
  <si>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</si>
  <si>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</si>
  <si>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</si>
  <si>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</si>
  <si>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</si>
  <si>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</si>
  <si>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</si>
  <si>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</si>
  <si>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</si>
  <si>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</si>
  <si>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</si>
  <si>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</si>
  <si>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</si>
  <si>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</si>
  <si>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</si>
  <si>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</si>
  <si>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</si>
  <si>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</si>
  <si>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</si>
  <si>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</si>
  <si>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</si>
  <si>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</si>
  <si>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</si>
  <si>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</si>
  <si>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</si>
  <si>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</si>
  <si>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</si>
  <si>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</si>
  <si>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</si>
  <si>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</si>
  <si>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</si>
  <si>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</si>
  <si>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</si>
  <si>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</si>
  <si>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</si>
  <si>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</si>
  <si>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</si>
  <si>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</si>
  <si>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</si>
  <si>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</si>
  <si>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</si>
  <si>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</si>
  <si>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</si>
  <si>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</si>
  <si>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</si>
  <si>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</si>
  <si>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</si>
  <si>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</si>
  <si>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</si>
  <si>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</si>
  <si>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</si>
  <si>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</si>
  <si>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</si>
  <si>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</si>
  <si>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</si>
  <si>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</si>
  <si>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</si>
  <si>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</si>
  <si>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</si>
  <si>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</si>
  <si>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</si>
  <si>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</si>
  <si>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</si>
  <si>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</si>
  <si>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</si>
  <si>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</si>
  <si>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</si>
  <si>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</si>
  <si>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</si>
  <si>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</si>
  <si>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</si>
  <si>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</si>
  <si>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</si>
  <si>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</si>
  <si>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</si>
  <si>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</si>
  <si>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</si>
  <si>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</si>
  <si>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</si>
  <si>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</si>
  <si>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</si>
  <si>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</si>
  <si>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</si>
  <si>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</si>
  <si>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</si>
  <si>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</si>
  <si>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</si>
  <si>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</si>
  <si>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</si>
  <si>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</si>
  <si>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</si>
  <si>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</si>
  <si>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</si>
  <si>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</si>
  <si>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</si>
  <si>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</si>
  <si>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</si>
  <si>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</si>
  <si>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</si>
  <si>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</si>
  <si>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</si>
  <si>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</si>
  <si>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</si>
  <si>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</si>
  <si>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</si>
  <si>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</si>
  <si>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</si>
  <si>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</si>
  <si>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</si>
  <si>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</si>
  <si>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</si>
  <si>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</si>
  <si>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</si>
  <si>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</si>
  <si>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</si>
  <si>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</si>
  <si>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</si>
  <si>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</si>
  <si>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</si>
  <si>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</si>
  <si>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</si>
  <si>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</si>
  <si>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</si>
  <si>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</si>
  <si>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</si>
  <si>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</si>
  <si>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</si>
  <si>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</si>
  <si>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</si>
  <si>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</si>
  <si>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</si>
  <si>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</si>
  <si>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</si>
  <si>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</si>
  <si>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</si>
  <si>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</si>
  <si>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</si>
  <si>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</si>
  <si>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</si>
  <si>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</si>
  <si>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</si>
  <si>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</si>
  <si>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</si>
  <si>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</si>
  <si>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</si>
  <si>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</si>
  <si>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</si>
  <si>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</si>
  <si>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</si>
  <si>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</si>
  <si>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</si>
  <si>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</si>
  <si>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</si>
  <si>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</si>
  <si>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</si>
  <si>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</si>
  <si>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</si>
  <si>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</si>
  <si>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</si>
  <si>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</si>
  <si>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</si>
  <si>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</si>
  <si>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</si>
  <si>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</si>
  <si>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</si>
  <si>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</si>
  <si>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</si>
  <si>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</si>
  <si>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</si>
  <si>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</si>
  <si>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</si>
  <si>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</si>
  <si>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</si>
  <si>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</si>
  <si>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</si>
  <si>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</si>
  <si>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</si>
  <si>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</si>
  <si>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</si>
  <si>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</si>
  <si>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</si>
  <si>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</si>
  <si>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</si>
  <si>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</si>
  <si>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</si>
  <si>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</si>
  <si>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</si>
  <si>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</si>
  <si>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</si>
  <si>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</si>
  <si>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</si>
  <si>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</si>
  <si>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</si>
  <si>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</si>
  <si>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</si>
  <si>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</si>
  <si>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</si>
  <si>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</si>
  <si>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</si>
  <si>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</si>
  <si>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</si>
  <si>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</si>
  <si>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</si>
  <si>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</si>
  <si>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</si>
  <si>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</si>
  <si>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</si>
  <si>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</si>
  <si>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</si>
  <si>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</si>
  <si>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</si>
  <si>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</si>
  <si>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</si>
  <si>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</si>
  <si>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</si>
  <si>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</si>
  <si>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</si>
  <si>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</si>
  <si>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</si>
  <si>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</si>
  <si>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</si>
  <si>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</si>
  <si>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</si>
  <si>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</si>
  <si>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</si>
  <si>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</si>
  <si>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</si>
  <si>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</si>
  <si>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</si>
  <si>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</si>
  <si>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</si>
  <si>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</si>
  <si>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</si>
  <si>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</si>
  <si>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</si>
  <si>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</si>
  <si>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</si>
  <si>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</si>
  <si>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</si>
  <si>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</si>
  <si>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</si>
  <si>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</si>
  <si>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</si>
  <si>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</si>
  <si>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</si>
  <si>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</si>
  <si>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</si>
  <si>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</si>
  <si>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</si>
  <si>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</si>
  <si>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</si>
  <si>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</si>
  <si>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</si>
  <si>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</si>
  <si>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</si>
  <si>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</si>
  <si>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</si>
  <si>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</si>
  <si>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</si>
  <si>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</si>
  <si>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</si>
  <si>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</si>
  <si>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</si>
  <si>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</si>
  <si>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</si>
  <si>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</si>
  <si>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</si>
  <si>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</si>
  <si>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</si>
  <si>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</si>
  <si>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</si>
  <si>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</si>
  <si>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</si>
  <si>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</si>
  <si>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</si>
  <si>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</si>
  <si>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</si>
  <si>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</si>
  <si>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</si>
  <si>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</si>
  <si>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</si>
  <si>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</si>
  <si>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</si>
  <si>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</si>
  <si>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</si>
  <si>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</si>
  <si>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</si>
  <si>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</si>
  <si>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</si>
  <si>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</si>
  <si>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</si>
  <si>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</si>
  <si>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</si>
  <si>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</si>
  <si>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</si>
  <si>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</si>
  <si>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</si>
  <si>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</si>
  <si>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</si>
  <si>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</si>
  <si>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</si>
  <si>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</si>
  <si>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</si>
  <si>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</si>
  <si>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</si>
  <si>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</si>
  <si>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</si>
  <si>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</si>
  <si>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</si>
  <si>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</si>
  <si>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</si>
  <si>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</si>
  <si>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</si>
  <si>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</si>
  <si>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</si>
  <si>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</si>
  <si>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</si>
  <si>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</si>
  <si>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</si>
  <si>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</si>
  <si>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</si>
  <si>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</si>
  <si>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</si>
  <si>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</si>
  <si>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</si>
  <si>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</si>
  <si>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</si>
  <si>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</si>
  <si>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</si>
  <si>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</si>
  <si>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</si>
  <si>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</si>
  <si>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</si>
  <si>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</si>
  <si>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</si>
  <si>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</si>
  <si>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</si>
  <si>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</si>
  <si>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</si>
  <si>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</si>
  <si>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</si>
  <si>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</si>
  <si>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</si>
  <si>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</si>
  <si>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</si>
  <si>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</si>
  <si>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</si>
  <si>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</si>
  <si>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</si>
  <si>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</si>
  <si>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</si>
  <si>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</si>
  <si>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</si>
  <si>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</si>
  <si>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</si>
  <si>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</si>
  <si>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</si>
  <si>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</si>
  <si>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</si>
  <si>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</si>
  <si>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</si>
  <si>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</si>
  <si>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</si>
  <si>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</si>
  <si>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</si>
  <si>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</si>
  <si>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</si>
  <si>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</si>
  <si>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</si>
  <si>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</si>
  <si>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</si>
  <si>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</si>
  <si>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</si>
  <si>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</si>
  <si>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</si>
  <si>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</si>
  <si>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</si>
  <si>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</si>
  <si>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</si>
  <si>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</si>
  <si>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</si>
  <si>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</si>
  <si>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</si>
  <si>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</si>
  <si>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</si>
  <si>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</si>
  <si>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</si>
  <si>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</si>
  <si>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</si>
  <si>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</si>
  <si>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</si>
  <si>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</si>
  <si>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</si>
  <si>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</si>
  <si>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</si>
  <si>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</si>
  <si>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</si>
  <si>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</si>
  <si>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</si>
  <si>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</si>
  <si>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</si>
  <si>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</si>
  <si>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</si>
  <si>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</si>
  <si>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</si>
  <si>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</si>
  <si>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</si>
  <si>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</si>
  <si>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</si>
  <si>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</si>
  <si>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</si>
  <si>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</si>
  <si>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</si>
  <si>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</si>
  <si>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</si>
  <si>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</si>
  <si>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</si>
  <si>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</si>
  <si>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</si>
  <si>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</si>
  <si>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</si>
  <si>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</si>
  <si>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</si>
  <si>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</si>
  <si>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</si>
  <si>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</si>
  <si>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</si>
  <si>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</si>
  <si>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</si>
  <si>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</si>
  <si>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</si>
  <si>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</si>
  <si>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</si>
  <si>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</si>
  <si>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</si>
  <si>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</si>
  <si>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</si>
  <si>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</si>
  <si>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</si>
  <si>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</si>
  <si>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</si>
  <si>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</si>
  <si>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</si>
  <si>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</si>
  <si>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</si>
  <si>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</si>
  <si>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</si>
  <si>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</si>
  <si>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</si>
  <si>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</si>
  <si>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</si>
  <si>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</si>
  <si>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</si>
  <si>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</si>
  <si>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</si>
  <si>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</si>
  <si>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</si>
  <si>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</si>
  <si>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</si>
  <si>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</si>
  <si>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</si>
  <si>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</si>
  <si>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</si>
  <si>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</si>
  <si>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</si>
  <si>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</si>
  <si>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</si>
  <si>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</si>
  <si>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</si>
  <si>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</si>
  <si>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</si>
  <si>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</si>
  <si>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</si>
  <si>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</si>
  <si>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</si>
  <si>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</si>
  <si>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</si>
  <si>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</si>
  <si>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</si>
  <si>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</si>
  <si>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</si>
  <si>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</si>
  <si>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</si>
  <si>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</si>
  <si>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</si>
  <si>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</si>
  <si>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</si>
  <si>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</si>
  <si>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</si>
  <si>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</si>
  <si>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</si>
  <si>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</si>
  <si>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</si>
  <si>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</si>
  <si>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</si>
  <si>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</si>
  <si>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</si>
  <si>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</si>
  <si>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</si>
  <si>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</si>
  <si>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</si>
  <si>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</si>
  <si>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</si>
  <si>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</si>
  <si>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</si>
  <si>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</si>
  <si>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</si>
  <si>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</si>
  <si>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</si>
  <si>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</si>
  <si>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</si>
  <si>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</si>
  <si>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</si>
  <si>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</si>
  <si>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</si>
  <si>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</si>
  <si>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</si>
  <si>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</si>
  <si>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</si>
  <si>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</si>
  <si>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</si>
  <si>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</si>
  <si>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</si>
  <si>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</si>
  <si>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</si>
  <si>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</si>
  <si>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</si>
  <si>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</si>
  <si>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</si>
  <si>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</si>
  <si>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</si>
  <si>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</si>
  <si>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</si>
  <si>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</si>
  <si>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</si>
  <si>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</si>
  <si>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</si>
  <si>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</si>
  <si>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</si>
  <si>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</si>
  <si>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</si>
  <si>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</si>
  <si>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</si>
  <si>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</si>
  <si>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</si>
  <si>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</si>
  <si>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</si>
  <si>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</si>
  <si>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</si>
  <si>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</si>
  <si>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</si>
  <si>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</si>
  <si>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</si>
  <si>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</si>
  <si>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</si>
  <si>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</si>
  <si>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</si>
  <si>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</si>
  <si>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</si>
  <si>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</si>
  <si>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</si>
  <si>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</si>
  <si>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</si>
  <si>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</si>
  <si>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</si>
  <si>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</si>
  <si>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</si>
  <si>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</si>
  <si>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</si>
  <si>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</si>
  <si>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</si>
  <si>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</si>
  <si>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</si>
  <si>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</si>
  <si>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</si>
  <si>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</si>
  <si>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</si>
  <si>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</si>
  <si>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</si>
  <si>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</si>
  <si>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</si>
  <si>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</si>
  <si>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</si>
  <si>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</si>
  <si>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</si>
  <si>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</si>
  <si>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</si>
  <si>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</si>
  <si>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</si>
  <si>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</si>
  <si>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</si>
  <si>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</si>
  <si>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</si>
  <si>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</si>
  <si>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</si>
  <si>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</si>
  <si>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</si>
  <si>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</si>
  <si>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</si>
  <si>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</si>
  <si>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</si>
  <si>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</si>
  <si>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</si>
  <si>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</si>
  <si>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</si>
  <si>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</si>
  <si>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</si>
  <si>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</si>
  <si>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</si>
  <si>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</si>
  <si>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</si>
  <si>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</si>
  <si>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</si>
  <si>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</si>
  <si>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</si>
  <si>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</si>
  <si>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</si>
  <si>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</si>
  <si>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</si>
  <si>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</si>
  <si>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</si>
  <si>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</si>
  <si>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</si>
  <si>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</si>
  <si>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</si>
  <si>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</si>
  <si>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</si>
  <si>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</si>
  <si>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</si>
  <si>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</si>
  <si>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</si>
  <si>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</si>
  <si>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</si>
  <si>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</si>
  <si>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</si>
  <si>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</si>
  <si>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</si>
  <si>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</si>
  <si>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</si>
  <si>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</si>
  <si>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</si>
  <si>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</si>
  <si>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</si>
  <si>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</si>
  <si>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</si>
  <si>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</si>
  <si>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</si>
  <si>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</si>
  <si>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</si>
  <si>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</si>
  <si>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</si>
  <si>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</si>
  <si>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</si>
  <si>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</si>
  <si>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</si>
  <si>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</si>
  <si>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</si>
  <si>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</si>
  <si>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</si>
  <si>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</si>
  <si>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</si>
  <si>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</si>
  <si>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</si>
  <si>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</si>
  <si>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</si>
  <si>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</si>
  <si>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</si>
  <si>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</si>
  <si>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</si>
  <si>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</si>
  <si>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</si>
  <si>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</si>
  <si>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</si>
  <si>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</si>
  <si>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</si>
  <si>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</si>
  <si>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</si>
  <si>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</si>
  <si>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</si>
  <si>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</si>
  <si>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</si>
  <si>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</si>
  <si>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</si>
  <si>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</si>
  <si>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</si>
  <si>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</si>
  <si>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</si>
  <si>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</si>
  <si>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</si>
  <si>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</si>
  <si>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</si>
  <si>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</si>
  <si>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</si>
  <si>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</si>
  <si>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</si>
  <si>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</si>
  <si>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</si>
  <si>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</si>
  <si>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</si>
  <si>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</si>
  <si>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</si>
  <si>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</si>
  <si>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</si>
  <si>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</si>
  <si>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</si>
  <si>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</si>
  <si>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</si>
  <si>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</si>
  <si>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</si>
  <si>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</si>
  <si>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</si>
  <si>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</si>
  <si>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</si>
  <si>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</si>
  <si>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</si>
  <si>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</si>
  <si>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</si>
  <si>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</si>
  <si>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</si>
  <si>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</si>
  <si>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</si>
  <si>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</si>
  <si>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</si>
  <si>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</si>
  <si>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</si>
  <si>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</si>
  <si>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</si>
  <si>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</si>
  <si>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</si>
  <si>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</si>
  <si>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</si>
  <si>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</si>
  <si>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</si>
  <si>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</si>
  <si>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</si>
  <si>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</si>
  <si>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</si>
  <si>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</si>
  <si>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</si>
  <si>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</si>
  <si>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</si>
  <si>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</si>
  <si>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</si>
  <si>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</si>
  <si>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</si>
  <si>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</si>
  <si>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</si>
  <si>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</si>
  <si>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</si>
  <si>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</si>
  <si>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</si>
  <si>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</si>
  <si>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</si>
  <si>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</si>
  <si>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</si>
  <si>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</si>
  <si>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</si>
  <si>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</si>
  <si>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</si>
  <si>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</si>
  <si>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</si>
  <si>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</si>
  <si>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</si>
  <si>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</si>
  <si>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</si>
  <si>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</si>
  <si>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</si>
  <si>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</si>
  <si>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</si>
  <si>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</si>
  <si>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</si>
  <si>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</si>
  <si>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</si>
  <si>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</si>
  <si>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</si>
  <si>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</si>
  <si>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</si>
  <si>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</si>
  <si>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</si>
  <si>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</si>
  <si>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</si>
  <si>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</si>
  <si>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</si>
  <si>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</si>
  <si>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</si>
  <si>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</si>
  <si>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</si>
  <si>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</si>
  <si>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</si>
  <si>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</si>
  <si>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</si>
  <si>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</si>
  <si>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</si>
  <si>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</si>
  <si>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</si>
  <si>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</si>
  <si>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</si>
  <si>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</si>
  <si>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</si>
  <si>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</si>
  <si>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</si>
  <si>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</si>
  <si>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</si>
  <si>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</si>
  <si>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</si>
  <si>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</si>
  <si>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</si>
  <si>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</si>
  <si>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</si>
  <si>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</si>
  <si>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</si>
  <si>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</si>
  <si>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</si>
  <si>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</si>
  <si>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</si>
  <si>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</si>
  <si>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</si>
  <si>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</si>
  <si>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</si>
  <si>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</si>
  <si>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</si>
  <si>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</si>
  <si>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</si>
  <si>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</si>
  <si>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</si>
  <si>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</si>
  <si>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</si>
  <si>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</si>
  <si>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</si>
  <si>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</si>
  <si>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</si>
  <si>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</si>
  <si>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</si>
  <si>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</si>
  <si>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</si>
  <si>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</si>
  <si>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</si>
  <si>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</si>
  <si>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</si>
  <si>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</si>
  <si>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</si>
  <si>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</si>
  <si>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</si>
  <si>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</si>
  <si>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</si>
  <si>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</si>
  <si>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</si>
  <si>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</si>
  <si>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</si>
  <si>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</si>
  <si>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</si>
  <si>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</si>
  <si>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</si>
  <si>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</si>
  <si>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</si>
  <si>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</si>
  <si>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</si>
  <si>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</si>
  <si>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</si>
  <si>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</si>
  <si>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</si>
  <si>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</si>
  <si>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</si>
  <si>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</si>
  <si>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</si>
  <si>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</si>
  <si>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</si>
  <si>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</si>
  <si>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</si>
  <si>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</si>
  <si>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</si>
  <si>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</si>
  <si>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</si>
  <si>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</si>
  <si>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</si>
  <si>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</si>
  <si>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</si>
  <si>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</si>
  <si>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</si>
  <si>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</si>
  <si>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</si>
  <si>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</si>
  <si>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</si>
  <si>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</si>
  <si>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</si>
  <si>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</si>
  <si>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</si>
  <si>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</si>
  <si>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</si>
  <si>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</si>
  <si>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</si>
  <si>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</si>
  <si>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</si>
  <si>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</si>
  <si>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</si>
  <si>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</si>
  <si>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</si>
  <si>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</si>
  <si>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</si>
  <si>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</si>
  <si>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</si>
  <si>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</si>
  <si>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</si>
  <si>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</si>
  <si>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</si>
  <si>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</si>
  <si>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</si>
  <si>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</si>
  <si>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</si>
  <si>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</si>
  <si>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</si>
  <si>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</si>
  <si>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</si>
  <si>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</si>
  <si>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</si>
  <si>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</si>
  <si>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</si>
  <si>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</si>
  <si>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</si>
  <si>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</si>
  <si>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</si>
  <si>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</si>
  <si>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</si>
  <si>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</si>
  <si>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</si>
  <si>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</si>
  <si>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</si>
  <si>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</si>
  <si>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</si>
  <si>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</si>
  <si>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</si>
  <si>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</si>
  <si>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</si>
  <si>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</si>
  <si>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</si>
  <si>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</si>
  <si>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</si>
  <si>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</si>
  <si>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</si>
  <si>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</si>
  <si>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</si>
  <si>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</si>
  <si>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</si>
  <si>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</si>
  <si>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</si>
  <si>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</si>
  <si>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</si>
  <si>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</si>
  <si>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</si>
  <si>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</si>
  <si>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</si>
  <si>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</si>
  <si>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</si>
  <si>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</si>
  <si>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</si>
  <si>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</si>
  <si>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</si>
  <si>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</si>
  <si>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</si>
  <si>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</si>
  <si>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</si>
  <si>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</si>
  <si>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</si>
  <si>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</si>
  <si>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</si>
  <si>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</si>
  <si>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</si>
  <si>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</si>
  <si>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</si>
  <si>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</si>
  <si>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</si>
  <si>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</si>
  <si>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</si>
  <si>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</si>
  <si>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</si>
  <si>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</si>
  <si>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</si>
  <si>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</si>
  <si>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</si>
  <si>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</si>
  <si>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</si>
  <si>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</si>
  <si>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</si>
  <si>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</si>
  <si>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</si>
  <si>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</si>
  <si>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</si>
  <si>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</si>
  <si>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</si>
  <si>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</si>
  <si>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</si>
  <si>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</si>
  <si>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</si>
  <si>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</si>
  <si>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</si>
  <si>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</si>
  <si>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</si>
  <si>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</si>
  <si>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</si>
  <si>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</si>
  <si>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</si>
  <si>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</si>
  <si>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</si>
  <si>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</si>
  <si>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</si>
  <si>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</si>
  <si>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</si>
  <si>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</si>
  <si>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</si>
  <si>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</si>
  <si>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</si>
  <si>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</si>
  <si>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</si>
  <si>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</si>
  <si>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</si>
  <si>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</si>
  <si>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</si>
  <si>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</si>
  <si>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</si>
  <si>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</si>
  <si>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</si>
  <si>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</si>
  <si>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</si>
  <si>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</si>
  <si>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</si>
  <si>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</si>
  <si>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</si>
  <si>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</si>
  <si>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</si>
  <si>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</si>
  <si>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</si>
  <si>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</si>
  <si>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</si>
  <si>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</si>
  <si>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</si>
  <si>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</si>
  <si>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</si>
  <si>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</si>
  <si>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</si>
  <si>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</si>
  <si>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</si>
  <si>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</si>
  <si>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</si>
  <si>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</si>
  <si>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</si>
  <si>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</si>
  <si>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</si>
  <si>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</si>
  <si>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</si>
  <si>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</si>
  <si>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</si>
  <si>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</si>
  <si>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</si>
  <si>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</si>
  <si>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</si>
  <si>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</si>
  <si>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</si>
  <si>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</si>
  <si>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</si>
  <si>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</si>
  <si>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</si>
  <si>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</si>
  <si>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</si>
  <si>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</si>
  <si>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</si>
  <si>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</si>
  <si>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</si>
  <si>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</si>
  <si>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</si>
  <si>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</si>
  <si>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</si>
  <si>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</si>
  <si>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</si>
  <si>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</si>
  <si>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</si>
  <si>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</si>
  <si>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</si>
  <si>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</si>
  <si>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</si>
  <si>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</si>
  <si>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</si>
  <si>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</si>
  <si>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</si>
  <si>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</si>
  <si>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</si>
  <si>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</si>
  <si>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</si>
  <si>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</si>
  <si>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</si>
  <si>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</si>
  <si>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</si>
  <si>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</si>
  <si>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</si>
  <si>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</si>
  <si>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</si>
  <si>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</si>
  <si>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</si>
  <si>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</si>
  <si>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</si>
  <si>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</si>
  <si>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</si>
  <si>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</si>
  <si>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</si>
  <si>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</si>
  <si>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</si>
  <si>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</si>
  <si>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</si>
  <si>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</si>
  <si>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</si>
  <si>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</si>
  <si>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</si>
  <si>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</si>
  <si>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</si>
  <si>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</si>
  <si>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</si>
  <si>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</si>
  <si>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</si>
  <si>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</si>
  <si>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</si>
  <si>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</si>
  <si>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</si>
  <si>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</si>
  <si>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</si>
  <si>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</si>
  <si>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</si>
  <si>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</si>
  <si>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</si>
  <si>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</si>
  <si>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</si>
  <si>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</si>
  <si>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</si>
  <si>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</si>
  <si>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</si>
  <si>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</si>
  <si>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</si>
  <si>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</si>
  <si>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</si>
  <si>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</si>
  <si>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</si>
  <si>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</si>
  <si>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</si>
  <si>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</si>
  <si>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</si>
  <si>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</si>
  <si>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</si>
  <si>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</si>
  <si>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</si>
  <si>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</si>
  <si>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</si>
  <si>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</si>
  <si>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</si>
  <si>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</si>
  <si>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</si>
  <si>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</si>
  <si>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</si>
  <si>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</si>
  <si>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</si>
  <si>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</si>
  <si>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</si>
  <si>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</si>
  <si>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</si>
  <si>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</si>
  <si>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</si>
  <si>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</si>
  <si>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</si>
  <si>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</si>
  <si>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</si>
  <si>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</si>
  <si>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</si>
  <si>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</si>
  <si>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</si>
  <si>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</si>
  <si>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</si>
  <si>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</si>
  <si>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</si>
  <si>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</si>
  <si>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</si>
  <si>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</si>
  <si>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</si>
  <si>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</si>
  <si>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</si>
  <si>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</si>
  <si>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</si>
  <si>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</si>
  <si>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</si>
  <si>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</si>
  <si>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</si>
  <si>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</si>
  <si>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</si>
  <si>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</si>
  <si>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</si>
  <si>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</si>
  <si>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</si>
  <si>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</si>
  <si>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</si>
  <si>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</si>
  <si>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</si>
  <si>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</si>
  <si>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</si>
  <si>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</si>
  <si>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</si>
  <si>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</si>
  <si>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</si>
  <si>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</si>
  <si>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</si>
  <si>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</si>
  <si>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</si>
  <si>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</si>
  <si>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</si>
  <si>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</si>
  <si>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</si>
  <si>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</si>
  <si>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</si>
  <si>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</si>
  <si>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</si>
  <si>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</si>
  <si>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</si>
  <si>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</si>
  <si>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</si>
  <si>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</si>
  <si>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</si>
  <si>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</si>
  <si>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</si>
  <si>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</si>
  <si>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</si>
  <si>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</si>
  <si>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</si>
  <si>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</si>
  <si>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</si>
  <si>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</si>
  <si>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</si>
  <si>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</si>
  <si>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</si>
  <si>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</si>
  <si>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</si>
  <si>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</si>
  <si>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</si>
  <si>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</si>
  <si>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</si>
  <si>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</si>
  <si>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</si>
  <si>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</si>
  <si>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</si>
  <si>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</si>
  <si>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</si>
  <si>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</si>
  <si>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</si>
  <si>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</si>
  <si>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</si>
  <si>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</si>
  <si>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</si>
  <si>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</si>
  <si>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</si>
  <si>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</si>
  <si>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</si>
  <si>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</si>
  <si>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</si>
  <si>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</si>
  <si>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</si>
  <si>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</si>
  <si>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</si>
  <si>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</si>
  <si>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</si>
  <si>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</si>
  <si>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</si>
  <si>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</si>
  <si>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</si>
  <si>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</si>
  <si>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</si>
  <si>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</si>
  <si>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</si>
  <si>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</si>
  <si>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</si>
  <si>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</si>
  <si>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</si>
  <si>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</si>
  <si>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</si>
  <si>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</si>
  <si>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</si>
  <si>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</si>
  <si>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</si>
  <si>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</si>
  <si>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</si>
  <si>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</si>
  <si>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</si>
  <si>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</si>
  <si>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</si>
  <si>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</si>
  <si>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</si>
  <si>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</si>
  <si>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</si>
  <si>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</si>
  <si>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</si>
  <si>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</si>
  <si>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</si>
  <si>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</si>
  <si>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</si>
  <si>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</si>
  <si>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</si>
  <si>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</si>
  <si>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</si>
  <si>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</si>
  <si>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</si>
  <si>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</si>
  <si>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</si>
  <si>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</si>
  <si>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</si>
  <si>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</si>
  <si>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</si>
  <si>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</si>
  <si>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</si>
  <si>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</si>
  <si>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</si>
  <si>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</si>
  <si>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</si>
  <si>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</si>
  <si>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</si>
  <si>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</si>
  <si>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</si>
  <si>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</si>
  <si>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</si>
  <si>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</si>
  <si>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</si>
  <si>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</si>
  <si>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</si>
  <si>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</si>
  <si>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</si>
  <si>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</si>
  <si>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</si>
  <si>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</si>
  <si>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</si>
  <si>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</si>
  <si>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</si>
  <si>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</si>
  <si>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</si>
  <si>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</si>
  <si>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</si>
  <si>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</si>
  <si>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</si>
  <si>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</si>
  <si>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</si>
  <si>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</si>
  <si>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</si>
  <si>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</si>
  <si>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</si>
  <si>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</si>
  <si>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</si>
  <si>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</si>
  <si>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</si>
  <si>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</si>
  <si>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</si>
  <si>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</si>
  <si>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</si>
  <si>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</si>
  <si>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</si>
  <si>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</si>
  <si>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</si>
  <si>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</si>
  <si>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</si>
  <si>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</si>
  <si>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</si>
  <si>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</si>
  <si>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</si>
  <si>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</si>
  <si>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</si>
  <si>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</si>
  <si>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</si>
  <si>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</si>
  <si>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</si>
  <si>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</si>
  <si>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</si>
  <si>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</si>
  <si>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</si>
  <si>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</si>
  <si>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</si>
  <si>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</si>
  <si>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</si>
  <si>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</si>
  <si>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</si>
  <si>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</si>
  <si>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</si>
  <si>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</si>
  <si>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</si>
  <si>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</si>
  <si>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</si>
  <si>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</si>
  <si>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</si>
  <si>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</si>
  <si>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</si>
  <si>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</si>
  <si>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</si>
  <si>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</si>
  <si>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</si>
  <si>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</si>
  <si>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</si>
  <si>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</si>
  <si>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</si>
  <si>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</si>
  <si>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</si>
  <si>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</si>
  <si>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</si>
  <si>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</si>
  <si>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</si>
  <si>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</si>
  <si>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</si>
  <si>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</si>
  <si>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</si>
  <si>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</si>
  <si>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</si>
  <si>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</si>
  <si>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</si>
  <si>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</si>
  <si>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</si>
  <si>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</si>
  <si>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</si>
  <si>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</si>
  <si>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</si>
  <si>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</si>
  <si>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</si>
  <si>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</si>
  <si>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</si>
  <si>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</si>
  <si>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</si>
  <si>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</si>
  <si>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</si>
  <si>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</si>
  <si>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</si>
  <si>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</si>
  <si>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</si>
  <si>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</si>
  <si>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</si>
  <si>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</si>
  <si>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</si>
  <si>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</si>
  <si>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</si>
  <si>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</si>
  <si>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</si>
  <si>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</si>
  <si>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</si>
  <si>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</si>
  <si>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</si>
  <si>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</si>
  <si>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</si>
  <si>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</si>
  <si>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</si>
  <si>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</si>
  <si>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</si>
  <si>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</si>
  <si>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</si>
  <si>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</si>
  <si>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</si>
  <si>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</si>
  <si>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</si>
  <si>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</si>
  <si>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</si>
  <si>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</si>
  <si>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</si>
  <si>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</si>
  <si>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</si>
  <si>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</si>
  <si>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</si>
  <si>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</si>
  <si>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</si>
  <si>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</si>
  <si>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</si>
  <si>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</si>
  <si>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</si>
  <si>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</si>
  <si>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</si>
  <si>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</si>
  <si>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</si>
  <si>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</si>
  <si>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</si>
  <si>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</si>
  <si>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</si>
  <si>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</si>
  <si>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</si>
  <si>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</si>
  <si>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</si>
  <si>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</si>
  <si>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</si>
  <si>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</si>
  <si>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</si>
  <si>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</si>
  <si>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</si>
  <si>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</si>
  <si>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</si>
  <si>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</si>
  <si>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</si>
  <si>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</si>
  <si>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</si>
  <si>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</si>
  <si>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</si>
  <si>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</si>
  <si>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</si>
  <si>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</si>
  <si>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</si>
  <si>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</si>
  <si>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</si>
  <si>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</si>
  <si>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</si>
  <si>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</si>
  <si>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</si>
  <si>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</si>
  <si>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</si>
  <si>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</si>
  <si>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</si>
  <si>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</si>
  <si>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</si>
  <si>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</si>
  <si>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</si>
  <si>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</si>
  <si>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</si>
  <si>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</si>
  <si>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</si>
  <si>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</si>
  <si>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</si>
  <si>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</si>
  <si>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</si>
  <si>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</si>
  <si>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</si>
  <si>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</si>
  <si>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</si>
  <si>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</si>
  <si>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</si>
  <si>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</si>
  <si>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</si>
  <si>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</si>
  <si>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</si>
  <si>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</si>
  <si>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</si>
  <si>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</si>
  <si>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</si>
  <si>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</si>
  <si>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</si>
  <si>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</si>
  <si>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</si>
  <si>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</si>
  <si>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</si>
  <si>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</si>
  <si>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</si>
  <si>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</si>
  <si>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</si>
  <si>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</si>
  <si>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</si>
  <si>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</si>
  <si>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</si>
  <si>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</si>
  <si>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</si>
  <si>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</si>
  <si>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</si>
  <si>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</si>
  <si>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</si>
  <si>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</si>
  <si>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</si>
  <si>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</si>
  <si>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</si>
  <si>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</si>
  <si>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</si>
  <si>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</si>
  <si>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</si>
  <si>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</si>
  <si>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</si>
  <si>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</si>
  <si>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</si>
  <si>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</si>
  <si>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</si>
  <si>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</si>
  <si>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</si>
  <si>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</si>
  <si>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</si>
  <si>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</si>
  <si>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</si>
  <si>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</si>
  <si>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</si>
  <si>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</si>
  <si>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</si>
  <si>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</si>
  <si>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</si>
  <si>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</si>
  <si>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</si>
  <si>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</si>
  <si>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</si>
  <si>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</si>
  <si>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</si>
  <si>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</si>
  <si>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</si>
  <si>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</si>
  <si>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</si>
  <si>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</si>
  <si>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</si>
  <si>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</si>
  <si>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</si>
  <si>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</si>
  <si>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</si>
  <si>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</si>
  <si>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</si>
  <si>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</si>
  <si>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</si>
  <si>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</si>
  <si>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</si>
  <si>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</si>
  <si>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</si>
  <si>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</si>
  <si>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</si>
  <si>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</si>
  <si>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</si>
  <si>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</si>
  <si>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</si>
  <si>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</si>
  <si>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</si>
  <si>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</si>
  <si>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</si>
  <si>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</si>
  <si>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</si>
  <si>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</si>
  <si>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</si>
  <si>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</si>
  <si>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</si>
  <si>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</si>
  <si>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</si>
  <si>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</si>
  <si>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</si>
  <si>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</si>
  <si>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</si>
  <si>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</si>
  <si>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</si>
  <si>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</si>
  <si>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</si>
  <si>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</si>
  <si>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</si>
  <si>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</si>
  <si>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</si>
  <si>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</si>
  <si>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</si>
  <si>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</si>
  <si>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</si>
  <si>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</si>
  <si>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</si>
  <si>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</si>
  <si>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</si>
  <si>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</si>
  <si>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</si>
  <si>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</si>
  <si>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</si>
  <si>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</si>
  <si>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</si>
  <si>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</si>
  <si>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</si>
  <si>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</si>
  <si>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</si>
  <si>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</si>
  <si>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</si>
  <si>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</si>
  <si>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</si>
  <si>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</si>
  <si>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</si>
  <si>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</si>
  <si>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</si>
  <si>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</si>
  <si>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</si>
  <si>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</si>
  <si>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</si>
  <si>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</si>
  <si>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</si>
  <si>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</si>
  <si>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</si>
  <si>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</si>
  <si>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</si>
  <si>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</si>
  <si>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</si>
  <si>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</si>
  <si>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</si>
  <si>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</si>
  <si>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</si>
  <si>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</si>
  <si>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</si>
  <si>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</si>
  <si>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</si>
  <si>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</si>
  <si>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</si>
  <si>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</si>
  <si>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</si>
  <si>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</si>
  <si>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</si>
  <si>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</si>
  <si>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</si>
  <si>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</si>
  <si>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</si>
  <si>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</si>
  <si>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</si>
  <si>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</si>
  <si>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</si>
  <si>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</si>
  <si>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</si>
  <si>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</si>
  <si>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</si>
  <si>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</si>
  <si>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</si>
  <si>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</si>
  <si>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</si>
  <si>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</si>
  <si>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</si>
  <si>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</si>
  <si>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</si>
  <si>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</si>
  <si>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</si>
  <si>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</si>
  <si>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</si>
  <si>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</si>
  <si>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</si>
  <si>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</si>
  <si>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</si>
  <si>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</si>
  <si>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</si>
  <si>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</si>
  <si>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</si>
  <si>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</si>
  <si>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</si>
  <si>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</si>
  <si>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</si>
  <si>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</si>
  <si>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</si>
  <si>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</si>
  <si>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</si>
  <si>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</si>
  <si>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</si>
  <si>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</si>
  <si>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</si>
  <si>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</si>
  <si>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</si>
  <si>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</si>
  <si>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</si>
  <si>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</si>
  <si>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</si>
  <si>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</si>
  <si>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</si>
  <si>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</si>
  <si>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</si>
  <si>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</si>
  <si>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</si>
  <si>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</si>
  <si>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</si>
  <si>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</si>
  <si>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</si>
  <si>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</si>
  <si>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</si>
  <si>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</si>
  <si>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</si>
  <si>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</si>
  <si>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</si>
  <si>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</si>
  <si>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</si>
  <si>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</si>
  <si>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</si>
  <si>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</si>
  <si>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</si>
  <si>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</si>
  <si>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</si>
  <si>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</si>
  <si>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</si>
  <si>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</si>
  <si>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</si>
  <si>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</si>
  <si>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</si>
  <si>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</si>
  <si>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</si>
  <si>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</si>
  <si>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</si>
  <si>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</si>
  <si>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</si>
  <si>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</si>
  <si>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</si>
  <si>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</si>
  <si>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</si>
  <si>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</si>
  <si>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</si>
  <si>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</si>
  <si>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</si>
  <si>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</si>
  <si>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</si>
  <si>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</si>
  <si>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</si>
  <si>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</si>
  <si>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</si>
  <si>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</si>
  <si>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</si>
  <si>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</si>
  <si>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</si>
  <si>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</si>
  <si>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</si>
  <si>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</si>
  <si>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</si>
  <si>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</si>
  <si>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</si>
  <si>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</si>
  <si>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</si>
  <si>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</si>
  <si>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</si>
  <si>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</si>
  <si>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</si>
  <si>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</si>
  <si>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</si>
  <si>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</si>
  <si>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</si>
  <si>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</si>
  <si>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</si>
  <si>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</si>
  <si>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</si>
  <si>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</si>
  <si>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</si>
  <si>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</si>
  <si>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</si>
  <si>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</si>
  <si>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</si>
  <si>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</si>
  <si>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</si>
  <si>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</si>
  <si>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</si>
  <si>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</si>
  <si>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</si>
  <si>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</si>
  <si>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</si>
  <si>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</si>
  <si>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</si>
  <si>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</si>
  <si>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</si>
  <si>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</si>
  <si>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</si>
  <si>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</si>
  <si>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</si>
  <si>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</si>
  <si>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</si>
  <si>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</si>
  <si>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</si>
  <si>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</si>
  <si>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</si>
  <si>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</si>
  <si>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</si>
  <si>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</si>
  <si>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</si>
  <si>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</si>
  <si>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</si>
  <si>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</si>
  <si>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</si>
  <si>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</si>
  <si>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</si>
  <si>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</si>
  <si>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</si>
  <si>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</si>
  <si>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</si>
  <si>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</si>
  <si>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</si>
  <si>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</si>
  <si>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</si>
  <si>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</si>
  <si>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</si>
  <si>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</si>
  <si>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</si>
  <si>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</si>
  <si>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</si>
  <si>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</si>
  <si>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</si>
  <si>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</si>
  <si>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</si>
  <si>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</si>
  <si>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</si>
  <si>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</si>
  <si>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</si>
  <si>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</si>
  <si>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</si>
  <si>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</si>
  <si>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</si>
  <si>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</si>
  <si>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</si>
  <si>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</si>
  <si>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</si>
  <si>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</si>
  <si>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</si>
  <si>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</si>
  <si>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</si>
  <si>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</si>
  <si>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</si>
  <si>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</si>
  <si>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</si>
  <si>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</si>
  <si>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</si>
  <si>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</si>
  <si>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</si>
  <si>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</si>
  <si>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</si>
  <si>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</si>
  <si>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</si>
  <si>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</si>
  <si>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</si>
  <si>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</si>
  <si>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</si>
  <si>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</si>
  <si>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</si>
  <si>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</si>
  <si>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</si>
  <si>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</si>
  <si>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</si>
  <si>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</si>
  <si>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</si>
  <si>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</si>
  <si>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</si>
  <si>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</si>
  <si>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</si>
  <si>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</si>
  <si>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</si>
  <si>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</si>
  <si>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</si>
  <si>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</si>
  <si>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</si>
  <si>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</si>
  <si>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</si>
  <si>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</si>
  <si>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</si>
  <si>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</si>
  <si>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</si>
  <si>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</si>
  <si>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</si>
  <si>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</si>
  <si>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</si>
  <si>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</si>
  <si>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</si>
  <si>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</si>
  <si>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</si>
  <si>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</si>
  <si>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</si>
  <si>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</si>
  <si>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</si>
  <si>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</si>
  <si>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</si>
  <si>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</si>
  <si>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</si>
  <si>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</si>
  <si>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</si>
  <si>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</si>
  <si>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</si>
  <si>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</si>
  <si>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</si>
  <si>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</si>
  <si>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</si>
  <si>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</si>
  <si>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</si>
  <si>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</si>
  <si>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</si>
  <si>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</si>
  <si>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</si>
  <si>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</si>
  <si>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</si>
  <si>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</si>
  <si>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</si>
  <si>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</si>
  <si>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</si>
  <si>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</si>
  <si>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</si>
  <si>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</si>
  <si>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</si>
  <si>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</si>
  <si>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</si>
  <si>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</si>
  <si>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</si>
  <si>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</si>
  <si>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</si>
  <si>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</si>
  <si>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</si>
  <si>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</si>
  <si>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</si>
  <si>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</si>
  <si>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</si>
  <si>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</si>
  <si>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</si>
  <si>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</si>
  <si>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</si>
  <si>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</si>
  <si>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</si>
  <si>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</si>
  <si>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</si>
  <si>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</si>
  <si>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</si>
  <si>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</si>
  <si>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</si>
  <si>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</si>
  <si>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</si>
  <si>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</si>
  <si>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</si>
  <si>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</si>
  <si>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</si>
  <si>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</si>
  <si>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</si>
  <si>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</si>
  <si>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</si>
  <si>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</si>
  <si>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</si>
  <si>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</si>
  <si>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</si>
  <si>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</si>
  <si>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</si>
  <si>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</si>
  <si>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</si>
  <si>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</si>
  <si>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</si>
  <si>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</si>
  <si>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</si>
  <si>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</si>
  <si>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</si>
  <si>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</si>
  <si>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</si>
  <si>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</si>
  <si>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</si>
  <si>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</si>
  <si>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</si>
  <si>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</si>
  <si>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</si>
  <si>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</si>
  <si>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</si>
  <si>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</si>
  <si>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</si>
  <si>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</si>
  <si>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</si>
  <si>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</si>
  <si>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</si>
  <si>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</si>
  <si>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</si>
  <si>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</si>
  <si>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</si>
  <si>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</si>
  <si>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</si>
  <si>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</si>
  <si>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</si>
  <si>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</si>
  <si>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</si>
  <si>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</si>
  <si>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</si>
  <si>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</si>
  <si>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</si>
  <si>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</si>
  <si>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</si>
  <si>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</si>
  <si>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</si>
  <si>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</si>
  <si>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</si>
  <si>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</si>
  <si>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</si>
  <si>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</si>
  <si>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</si>
  <si>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</si>
  <si>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</si>
  <si>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</si>
  <si>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</si>
  <si>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</si>
  <si>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</si>
  <si>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</si>
  <si>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</si>
  <si>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</si>
  <si>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</si>
  <si>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</si>
  <si>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</si>
  <si>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</si>
  <si>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</si>
  <si>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</si>
  <si>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</si>
  <si>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</si>
  <si>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</si>
  <si>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</si>
  <si>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</si>
  <si>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</si>
  <si>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</si>
  <si>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</si>
  <si>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</si>
  <si>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</si>
  <si>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</si>
  <si>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</si>
  <si>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</si>
  <si>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</si>
  <si>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</si>
  <si>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</si>
  <si>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</si>
  <si>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</si>
  <si>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</si>
  <si>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</si>
  <si>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</si>
  <si>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</si>
  <si>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</si>
  <si>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</si>
  <si>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</si>
  <si>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</si>
  <si>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</si>
  <si>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</si>
  <si>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</si>
  <si>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</si>
  <si>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</si>
  <si>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</si>
  <si>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</si>
  <si>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</si>
  <si>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</si>
  <si>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</si>
  <si>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</si>
  <si>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</si>
  <si>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</si>
  <si>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</si>
  <si>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</si>
  <si>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</si>
  <si>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</si>
  <si>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</si>
  <si>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</si>
  <si>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</si>
  <si>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</si>
  <si>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</si>
  <si>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</si>
  <si>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</si>
  <si>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</si>
  <si>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</si>
  <si>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</si>
  <si>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</si>
  <si>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</si>
  <si>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</si>
  <si>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</si>
  <si>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</si>
  <si>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</si>
  <si>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</si>
  <si>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</si>
  <si>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</si>
  <si>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</si>
  <si>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</si>
  <si>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</si>
  <si>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</si>
  <si>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</si>
  <si>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</si>
  <si>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</si>
  <si>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</si>
  <si>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</si>
  <si>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</si>
  <si>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</si>
  <si>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</si>
  <si>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</si>
  <si>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</si>
  <si>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</si>
  <si>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</si>
  <si>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</si>
  <si>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</si>
  <si>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</si>
  <si>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</si>
  <si>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</si>
  <si>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</si>
  <si>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</si>
  <si>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</si>
  <si>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</si>
  <si>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</si>
  <si>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</si>
  <si>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</si>
  <si>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</si>
  <si>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</si>
  <si>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</si>
  <si>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</si>
  <si>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</si>
  <si>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</si>
  <si>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</si>
  <si>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</si>
  <si>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</si>
  <si>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</si>
  <si>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</si>
  <si>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</si>
  <si>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</si>
  <si>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</si>
  <si>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</si>
  <si>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</si>
  <si>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</si>
  <si>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</si>
  <si>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</si>
  <si>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</si>
  <si>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</si>
  <si>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</si>
  <si>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</si>
  <si>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</si>
  <si>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</si>
  <si>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</si>
  <si>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</si>
  <si>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</si>
  <si>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</si>
  <si>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</si>
  <si>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</si>
  <si>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</si>
  <si>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</si>
  <si>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</si>
  <si>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</si>
  <si>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</si>
  <si>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</si>
  <si>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</si>
  <si>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</si>
  <si>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</si>
  <si>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</si>
  <si>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</si>
  <si>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</si>
  <si>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</si>
  <si>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</si>
  <si>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</si>
  <si>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</si>
  <si>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</si>
  <si>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</si>
  <si>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</si>
  <si>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</si>
  <si>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</si>
  <si>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</si>
  <si>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</si>
  <si>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</si>
  <si>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</si>
  <si>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</si>
  <si>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</si>
  <si>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</si>
  <si>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</si>
  <si>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</si>
  <si>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</si>
  <si>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</si>
  <si>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</si>
  <si>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</si>
  <si>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</si>
  <si>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</si>
  <si>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</si>
  <si>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</si>
  <si>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</si>
  <si>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</si>
  <si>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</si>
  <si>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</si>
  <si>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</si>
  <si>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</si>
  <si>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</si>
  <si>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</si>
  <si>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</si>
  <si>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</si>
  <si>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</si>
  <si>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</si>
  <si>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</si>
  <si>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</si>
  <si>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</si>
  <si>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</si>
  <si>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</si>
  <si>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</si>
  <si>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</si>
  <si>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</si>
  <si>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</si>
  <si>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</si>
  <si>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</si>
  <si>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</si>
  <si>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</si>
  <si>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</si>
  <si>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</si>
  <si>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</si>
  <si>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</si>
  <si>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</si>
  <si>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</si>
  <si>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</si>
  <si>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</si>
  <si>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</si>
  <si>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</si>
  <si>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</si>
  <si>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</si>
  <si>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</si>
  <si>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</si>
  <si>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</si>
  <si>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</si>
  <si>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</si>
  <si>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</si>
  <si>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</si>
  <si>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</si>
  <si>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</si>
  <si>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</si>
  <si>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</si>
  <si>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</si>
  <si>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</si>
  <si>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</si>
  <si>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</si>
  <si>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</si>
  <si>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</si>
  <si>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</si>
  <si>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</si>
  <si>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</si>
  <si>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</si>
  <si>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</si>
  <si>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</si>
  <si>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</si>
  <si>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</si>
  <si>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</si>
  <si>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</si>
  <si>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</si>
  <si>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</si>
  <si>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</si>
  <si>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</si>
  <si>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</si>
  <si>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</si>
  <si>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</si>
  <si>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</si>
  <si>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</si>
  <si>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</si>
  <si>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</si>
  <si>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</si>
  <si>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</si>
  <si>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</si>
  <si>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</si>
  <si>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</si>
  <si>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</si>
  <si>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</si>
  <si>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</si>
  <si>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</si>
  <si>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</si>
  <si>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</si>
  <si>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</si>
  <si>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</si>
  <si>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</si>
  <si>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</si>
  <si>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</si>
  <si>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</si>
  <si>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</si>
  <si>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</si>
  <si>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</si>
  <si>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</si>
  <si>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</si>
  <si>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</si>
  <si>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</si>
  <si>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</si>
  <si>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</si>
  <si>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</si>
  <si>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</si>
  <si>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</si>
  <si>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</si>
  <si>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</si>
  <si>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</si>
  <si>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</si>
  <si>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</si>
  <si>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</si>
  <si>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</si>
  <si>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</si>
  <si>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</si>
  <si>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</si>
  <si>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</si>
  <si>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</si>
  <si>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</si>
  <si>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</si>
  <si>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</si>
  <si>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</si>
  <si>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</si>
  <si>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</si>
  <si>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</si>
  <si>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</si>
  <si>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</si>
  <si>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</si>
  <si>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</si>
  <si>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</si>
  <si>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</si>
  <si>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</si>
  <si>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</si>
  <si>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</si>
  <si>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</si>
  <si>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</si>
  <si>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</si>
  <si>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</si>
  <si>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</si>
  <si>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</si>
  <si>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</si>
  <si>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</si>
  <si>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</si>
  <si>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</si>
  <si>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</si>
  <si>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</si>
  <si>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</si>
  <si>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</si>
  <si>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</si>
  <si>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</si>
  <si>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</si>
  <si>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</si>
  <si>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</si>
  <si>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</si>
  <si>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</si>
  <si>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</si>
  <si>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</si>
  <si>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</si>
  <si>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</si>
  <si>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</si>
  <si>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</si>
  <si>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</si>
  <si>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</si>
  <si>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</si>
  <si>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</si>
  <si>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</si>
  <si>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</si>
  <si>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</si>
  <si>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</si>
  <si>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</si>
  <si>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</si>
  <si>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</si>
  <si>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</si>
  <si>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</si>
  <si>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</si>
  <si>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</si>
  <si>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</si>
  <si>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</si>
  <si>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</si>
  <si>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</si>
  <si>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</si>
  <si>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</si>
  <si>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</si>
  <si>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</si>
  <si>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</si>
  <si>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</si>
  <si>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</si>
  <si>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</si>
  <si>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</si>
  <si>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</si>
  <si>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</si>
  <si>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</si>
  <si>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</si>
  <si>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</si>
  <si>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</si>
  <si>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</si>
  <si>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</si>
  <si>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</si>
  <si>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</si>
  <si>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</si>
  <si>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</si>
  <si>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</si>
  <si>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</si>
  <si>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</si>
  <si>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</si>
  <si>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</si>
  <si>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</si>
  <si>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</si>
  <si>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</si>
  <si>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</si>
  <si>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</si>
  <si>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</si>
  <si>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</si>
  <si>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</si>
  <si>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</si>
  <si>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</si>
  <si>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</si>
  <si>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</si>
  <si>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</si>
  <si>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</si>
  <si>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</si>
  <si>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</si>
  <si>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</si>
  <si>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</si>
  <si>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</si>
  <si>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</si>
  <si>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</si>
  <si>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</si>
  <si>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</si>
  <si>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</si>
  <si>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</si>
  <si>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</si>
  <si>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</si>
  <si>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</si>
  <si>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</si>
  <si>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</si>
  <si>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</si>
  <si>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</si>
  <si>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</si>
  <si>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</si>
  <si>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</si>
  <si>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</si>
  <si>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</si>
  <si>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</si>
  <si>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</si>
  <si>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</si>
  <si>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</si>
  <si>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</si>
  <si>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</si>
  <si>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</si>
  <si>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</si>
  <si>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</si>
  <si>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</si>
  <si>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https://www.silicondesigns.com/quality</t>
  </si>
  <si>
    <t>Silicon Designs Inc</t>
  </si>
  <si>
    <t>118951326</t>
  </si>
  <si>
    <t>D&amp;B</t>
  </si>
  <si>
    <t>13905 NE 128TH ST, Kirkland WA 98034 USA</t>
  </si>
  <si>
    <t>Kati Cole</t>
  </si>
  <si>
    <t>Kati.Cole@SiliconDesigns.com</t>
  </si>
  <si>
    <t>4253918329</t>
  </si>
  <si>
    <t>SDI does not purchase raw tin</t>
  </si>
  <si>
    <t>SDI does not purchase raw gold</t>
  </si>
  <si>
    <t>SDI does not purchase raw tungsten</t>
  </si>
  <si>
    <t>100%</t>
  </si>
  <si>
    <t>Information on all smelters can be found at these supplier websites:</t>
  </si>
  <si>
    <t>Kyocera info: http://global.kyocera.com/ecology/supplier.html</t>
  </si>
  <si>
    <t>http://materion.com/Businesses/AdvancedMaterialsGroup/About/ConflictFreeGoldProducts.aspx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</si>
</sst>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1136">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89"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89" fillId="0" borderId="0"/>
    <xf numFmtId="0" fontId="89"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89"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89" fillId="0" borderId="0"/>
    <xf numFmtId="0" fontId="74" fillId="0" borderId="0"/>
    <xf numFmtId="0" fontId="56" fillId="0" borderId="0"/>
    <xf numFmtId="0" fontId="56" fillId="0" borderId="0"/>
    <xf numFmtId="0" fontId="56" fillId="0" borderId="0"/>
    <xf numFmtId="0" fontId="56" fillId="0" borderId="0"/>
    <xf numFmtId="0" fontId="56" fillId="0" borderId="0"/>
    <xf numFmtId="0" fontId="89" fillId="0" borderId="0"/>
    <xf numFmtId="0" fontId="56" fillId="0" borderId="0"/>
    <xf numFmtId="0" fontId="89" fillId="0" borderId="0"/>
    <xf numFmtId="0" fontId="5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4" fillId="0" borderId="0"/>
    <xf numFmtId="0" fontId="74" fillId="0" borderId="0"/>
    <xf numFmtId="0" fontId="5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6" fillId="0" borderId="0"/>
    <xf numFmtId="0" fontId="56" fillId="0" borderId="0"/>
    <xf numFmtId="164" fontId="3" fillId="0" borderId="0"/>
    <xf numFmtId="164" fontId="3" fillId="0" borderId="0"/>
    <xf numFmtId="0" fontId="75" fillId="0" borderId="0"/>
    <xf numFmtId="0" fontId="89"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89"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89" fillId="0" borderId="0"/>
    <xf numFmtId="0" fontId="89" fillId="0" borderId="0"/>
    <xf numFmtId="0" fontId="89" fillId="0" borderId="0"/>
    <xf numFmtId="164" fontId="89" fillId="0" borderId="0"/>
    <xf numFmtId="0" fontId="2" fillId="0" borderId="0"/>
    <xf numFmtId="0" fontId="98" fillId="2" borderId="0"/>
    <xf numFmtId="0" fontId="98" fillId="3" borderId="0"/>
    <xf numFmtId="0" fontId="98" fillId="4" borderId="0"/>
    <xf numFmtId="0" fontId="98" fillId="5" borderId="0"/>
    <xf numFmtId="0" fontId="98" fillId="6" borderId="0"/>
    <xf numFmtId="0" fontId="98" fillId="7" borderId="0"/>
    <xf numFmtId="0" fontId="98" fillId="8" borderId="0"/>
    <xf numFmtId="0" fontId="98" fillId="9" borderId="0"/>
    <xf numFmtId="0" fontId="98" fillId="10" borderId="0"/>
    <xf numFmtId="0" fontId="98" fillId="11" borderId="0"/>
    <xf numFmtId="0" fontId="98" fillId="12" borderId="0"/>
    <xf numFmtId="0" fontId="98" fillId="13" borderId="0"/>
    <xf numFmtId="0" fontId="99" fillId="14" borderId="0"/>
    <xf numFmtId="0" fontId="99" fillId="15" borderId="0"/>
    <xf numFmtId="0" fontId="99" fillId="16" borderId="0"/>
    <xf numFmtId="0" fontId="99" fillId="17" borderId="0"/>
    <xf numFmtId="0" fontId="99" fillId="18" borderId="0"/>
    <xf numFmtId="0" fontId="99" fillId="19" borderId="0"/>
    <xf numFmtId="0" fontId="99" fillId="20" borderId="0"/>
    <xf numFmtId="0" fontId="99" fillId="21" borderId="0"/>
    <xf numFmtId="0" fontId="99" fillId="22" borderId="0"/>
    <xf numFmtId="0" fontId="99" fillId="23" borderId="0"/>
    <xf numFmtId="0" fontId="99" fillId="24" borderId="0"/>
    <xf numFmtId="0" fontId="99" fillId="25" borderId="0"/>
    <xf numFmtId="0" fontId="100" fillId="26" borderId="0"/>
    <xf numFmtId="0" fontId="101" fillId="26" borderId="0"/>
    <xf numFmtId="0" fontId="102" fillId="27" borderId="1"/>
    <xf numFmtId="0" fontId="103" fillId="28" borderId="2"/>
    <xf numFmtId="41" fontId="11" fillId="0" borderId="0"/>
    <xf numFmtId="168" fontId="11" fillId="0" borderId="0"/>
    <xf numFmtId="172"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43" fontId="11" fillId="0" borderId="0"/>
    <xf numFmtId="170" fontId="11" fillId="0" borderId="0"/>
    <xf numFmtId="170" fontId="11" fillId="0" borderId="0"/>
    <xf numFmtId="170"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2" fontId="11" fillId="0" borderId="0"/>
    <xf numFmtId="167" fontId="11" fillId="0" borderId="0"/>
    <xf numFmtId="171" fontId="11" fillId="0" borderId="0"/>
    <xf numFmtId="175"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44"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44" fontId="11" fillId="0" borderId="0"/>
    <xf numFmtId="44" fontId="11" fillId="0" borderId="0"/>
    <xf numFmtId="176" fontId="11" fillId="0" borderId="0"/>
    <xf numFmtId="176" fontId="11" fillId="0" borderId="0"/>
    <xf numFmtId="176"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0" fontId="104" fillId="0" borderId="0"/>
    <xf numFmtId="0" fontId="105" fillId="29" borderId="0"/>
    <xf numFmtId="0" fontId="106" fillId="0" borderId="3"/>
    <xf numFmtId="0" fontId="107" fillId="0" borderId="4"/>
    <xf numFmtId="0" fontId="108" fillId="0" borderId="5"/>
    <xf numFmtId="0" fontId="108" fillId="0" borderId="0"/>
    <xf numFmtId="0" fontId="9" fillId="0" borderId="0">
      <protection locked="0"/>
    </xf>
    <xf numFmtId="0" fontId="67" fillId="0" borderId="0"/>
    <xf numFmtId="0" fontId="109" fillId="0" borderId="0"/>
    <xf numFmtId="0" fontId="67" fillId="0" borderId="0">
      <protection locked="0"/>
    </xf>
    <xf numFmtId="0" fontId="67" fillId="0" borderId="0">
      <protection locked="0"/>
    </xf>
    <xf numFmtId="0" fontId="110" fillId="0" borderId="0"/>
    <xf numFmtId="0" fontId="9" fillId="0" borderId="0">
      <protection locked="0"/>
    </xf>
    <xf numFmtId="0" fontId="67" fillId="0" borderId="0">
      <protection locked="0"/>
    </xf>
    <xf numFmtId="0" fontId="111" fillId="30" borderId="1"/>
    <xf numFmtId="0" fontId="112" fillId="0" borderId="6"/>
    <xf numFmtId="0" fontId="113" fillId="31"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14" fillId="0" borderId="0">
      <alignment vertical="center"/>
    </xf>
    <xf numFmtId="0" fontId="115" fillId="0" borderId="0"/>
    <xf numFmtId="0" fontId="98" fillId="0" borderId="0"/>
    <xf numFmtId="0" fontId="11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15" fillId="0" borderId="0"/>
    <xf numFmtId="0" fontId="115" fillId="0" borderId="0"/>
    <xf numFmtId="0" fontId="98" fillId="0" borderId="0"/>
    <xf numFmtId="0" fontId="98" fillId="0" borderId="0"/>
    <xf numFmtId="0" fontId="98" fillId="0" borderId="0"/>
    <xf numFmtId="0" fontId="116" fillId="0" borderId="0"/>
    <xf numFmtId="0" fontId="1" fillId="0" borderId="0"/>
    <xf numFmtId="0" fontId="98" fillId="32" borderId="7"/>
    <xf numFmtId="0" fontId="117" fillId="27" borderId="8"/>
    <xf numFmtId="9" fontId="11"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18" fillId="0" borderId="0"/>
    <xf numFmtId="0" fontId="119" fillId="0" borderId="9"/>
    <xf numFmtId="0" fontId="120" fillId="0" borderId="0"/>
  </cellStyleXfs>
  <cellXfs count="398">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89"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0" fontId="12" fillId="33" borderId="55" xfId="0" applyFont="1" applyFill="1" applyBorder="1" applyAlignment="1">
      <alignment vertical="center" wrapText="1"/>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1"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1" fillId="0" borderId="0" xfId="502" applyFont="1" applyAlignment="1">
      <alignment horizontal="justify" vertical="top"/>
    </xf>
    <xf numFmtId="0" fontId="55"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2" fillId="0" borderId="0" xfId="502" applyFont="1" applyAlignment="1">
      <alignment vertical="top" wrapText="1"/>
    </xf>
    <xf numFmtId="0" fontId="93" fillId="0" borderId="0" xfId="0" applyFont="1"/>
    <xf numFmtId="164" fontId="54"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50" fillId="0" borderId="0" xfId="507" applyFont="1" applyAlignment="1">
      <alignment horizontal="left" vertical="top" wrapText="1"/>
    </xf>
    <xf numFmtId="0" fontId="87"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61"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61"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7"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24" fillId="33" borderId="37" xfId="0" applyNumberFormat="1" applyFont="1" applyFill="1" applyBorder="1" applyAlignment="1" applyProtection="1">
      <alignment horizontal="left" vertical="center" wrapText="1"/>
      <protection locked="0"/>
    </xf>
    <xf numFmtId="49" fontId="124" fillId="33" borderId="10" xfId="0" applyNumberFormat="1" applyFont="1" applyFill="1" applyBorder="1" applyAlignment="1" applyProtection="1">
      <alignment horizontal="left" vertical="center" wrapText="1"/>
      <protection locked="0"/>
    </xf>
    <xf numFmtId="49" fontId="123" fillId="33" borderId="61" xfId="1084" applyNumberFormat="1" applyFont="1" applyFill="1" applyBorder="1" applyAlignment="1">
      <alignment horizontal="left" vertical="center" wrapText="1"/>
      <protection locked="0"/>
    </xf>
    <xf numFmtId="49" fontId="124" fillId="33" borderId="37" xfId="1084" applyNumberFormat="1" applyFont="1" applyFill="1" applyBorder="1" applyAlignment="1">
      <alignment horizontal="left" vertical="center" wrapText="1"/>
      <protection locked="0"/>
    </xf>
    <xf numFmtId="49" fontId="124" fillId="33" borderId="10" xfId="1084" applyNumberFormat="1" applyFont="1" applyFill="1" applyBorder="1" applyAlignment="1">
      <alignment horizontal="left" vertical="center" wrapText="1"/>
      <protection locked="0"/>
    </xf>
    <xf numFmtId="49" fontId="124" fillId="33" borderId="61" xfId="1084" applyNumberFormat="1" applyFont="1" applyFill="1" applyBorder="1" applyAlignment="1">
      <alignment horizontal="left" vertical="center" wrapText="1"/>
      <protection locked="0"/>
    </xf>
    <xf numFmtId="0" fontId="122" fillId="33" borderId="37" xfId="0" applyFont="1" applyFill="1" applyBorder="1" applyAlignment="1" applyProtection="1">
      <alignment horizontal="left" vertical="center" wrapText="1"/>
      <protection locked="0"/>
    </xf>
    <xf numFmtId="0" fontId="122" fillId="33" borderId="10" xfId="0" applyFont="1" applyFill="1" applyBorder="1" applyAlignment="1" applyProtection="1">
      <alignment horizontal="left" vertical="center" wrapText="1"/>
      <protection locked="0"/>
    </xf>
    <xf numFmtId="0" fontId="121" fillId="33" borderId="61" xfId="1078" applyFont="1" applyFill="1" applyBorder="1" applyAlignment="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cellXfs>
  <cellStyles count="1136">
    <cellStyle name="20% - Accent1 2" xfId="1" xr:uid="{00000000-0005-0000-0000-000000000000}"/>
    <cellStyle name="20% - Accent1 2 2" xfId="593" xr:uid="{04D1A668-FDFA-4E92-83B1-AC88150B1576}"/>
    <cellStyle name="20% - Accent2 2" xfId="2" xr:uid="{00000000-0005-0000-0000-000001000000}"/>
    <cellStyle name="20% - Accent2 2 2" xfId="594" xr:uid="{8568F862-4603-4248-969A-CD145FF5FC9C}"/>
    <cellStyle name="20% - Accent3 2" xfId="3" xr:uid="{00000000-0005-0000-0000-000002000000}"/>
    <cellStyle name="20% - Accent3 2 2" xfId="595" xr:uid="{746D46BD-37B8-4DF3-B112-53CCDFF9C162}"/>
    <cellStyle name="20% - Accent4 2" xfId="4" xr:uid="{00000000-0005-0000-0000-000003000000}"/>
    <cellStyle name="20% - Accent4 2 2" xfId="596" xr:uid="{E3032004-2EA6-4592-96C7-AFFE7926425F}"/>
    <cellStyle name="20% - Accent5 2" xfId="5" xr:uid="{00000000-0005-0000-0000-000004000000}"/>
    <cellStyle name="20% - Accent5 2 2" xfId="597" xr:uid="{0BAB537F-D4C8-46EB-A11E-ACA1D06A2742}"/>
    <cellStyle name="20% - Accent6 2" xfId="6" xr:uid="{00000000-0005-0000-0000-000005000000}"/>
    <cellStyle name="20% - Accent6 2 2" xfId="598" xr:uid="{DEECA7E1-4290-4441-91B0-2A26EB7ED1AD}"/>
    <cellStyle name="40% - Accent1 2" xfId="7" xr:uid="{00000000-0005-0000-0000-000006000000}"/>
    <cellStyle name="40% - Accent1 2 2" xfId="599" xr:uid="{73CA594D-2F9D-4898-9BD6-C5F0AFDE8312}"/>
    <cellStyle name="40% - Accent2 2" xfId="8" xr:uid="{00000000-0005-0000-0000-000007000000}"/>
    <cellStyle name="40% - Accent2 2 2" xfId="600" xr:uid="{81ADBE7F-6C2E-4933-922A-6DC72BDD35DD}"/>
    <cellStyle name="40% - Accent3 2" xfId="9" xr:uid="{00000000-0005-0000-0000-000008000000}"/>
    <cellStyle name="40% - Accent3 2 2" xfId="601" xr:uid="{0CE96F87-9304-4A08-98D6-CF39C8E2E02C}"/>
    <cellStyle name="40% - Accent4 2" xfId="10" xr:uid="{00000000-0005-0000-0000-000009000000}"/>
    <cellStyle name="40% - Accent4 2 2" xfId="602" xr:uid="{14F0F1E9-A164-4990-A8CE-54B8A1B4C459}"/>
    <cellStyle name="40% - Accent5 2" xfId="11" xr:uid="{00000000-0005-0000-0000-00000A000000}"/>
    <cellStyle name="40% - Accent5 2 2" xfId="603" xr:uid="{116798B0-DE7B-425E-84CF-682FEA8246A1}"/>
    <cellStyle name="40% - Accent6 2" xfId="12" xr:uid="{00000000-0005-0000-0000-00000B000000}"/>
    <cellStyle name="40% - Accent6 2 2" xfId="604" xr:uid="{A6E99BE8-EAF4-4ABA-A8A8-772D0CF36915}"/>
    <cellStyle name="60% - Accent1 2" xfId="13" xr:uid="{00000000-0005-0000-0000-00000C000000}"/>
    <cellStyle name="60% - Accent1 2 2" xfId="605" xr:uid="{5C4ED5C3-E003-41E8-A338-7B53B3DD7888}"/>
    <cellStyle name="60% - Accent2 2" xfId="14" xr:uid="{00000000-0005-0000-0000-00000D000000}"/>
    <cellStyle name="60% - Accent2 2 2" xfId="606" xr:uid="{2A6D0C7B-F33A-47F1-B864-4B24B3CDBC15}"/>
    <cellStyle name="60% - Accent3 2" xfId="15" xr:uid="{00000000-0005-0000-0000-00000E000000}"/>
    <cellStyle name="60% - Accent3 2 2" xfId="607" xr:uid="{AF8C269A-04AF-4EA8-9F29-20CD58296DF7}"/>
    <cellStyle name="60% - Accent4 2" xfId="16" xr:uid="{00000000-0005-0000-0000-00000F000000}"/>
    <cellStyle name="60% - Accent4 2 2" xfId="608" xr:uid="{916BD562-17CD-4749-B07D-3FC55B3A5BE4}"/>
    <cellStyle name="60% - Accent5 2" xfId="17" xr:uid="{00000000-0005-0000-0000-000010000000}"/>
    <cellStyle name="60% - Accent5 2 2" xfId="609" xr:uid="{A09DE6BD-B20D-4725-9F3B-37BA59149A95}"/>
    <cellStyle name="60% - Accent6 2" xfId="18" xr:uid="{00000000-0005-0000-0000-000011000000}"/>
    <cellStyle name="60% - Accent6 2 2" xfId="610" xr:uid="{1F3AF66B-C605-457D-9DD4-BB888DABCB60}"/>
    <cellStyle name="Accent1 2" xfId="19" xr:uid="{00000000-0005-0000-0000-000012000000}"/>
    <cellStyle name="Accent1 2 2" xfId="611" xr:uid="{7F71A8C3-DC76-4DA9-95F9-9AEC9096DDBD}"/>
    <cellStyle name="Accent2 2" xfId="20" xr:uid="{00000000-0005-0000-0000-000013000000}"/>
    <cellStyle name="Accent2 2 2" xfId="612" xr:uid="{44233083-5BDC-4EF4-8252-5AD9A360283C}"/>
    <cellStyle name="Accent3 2" xfId="21" xr:uid="{00000000-0005-0000-0000-000014000000}"/>
    <cellStyle name="Accent3 2 2" xfId="613" xr:uid="{FE858615-3230-4F02-9F47-ADBA57BC8DD5}"/>
    <cellStyle name="Accent4 2" xfId="22" xr:uid="{00000000-0005-0000-0000-000015000000}"/>
    <cellStyle name="Accent4 2 2" xfId="614" xr:uid="{B2F6E9C1-BB3B-4E13-BB9E-977C50BA1D2A}"/>
    <cellStyle name="Accent5 2" xfId="23" xr:uid="{00000000-0005-0000-0000-000016000000}"/>
    <cellStyle name="Accent5 2 2" xfId="615" xr:uid="{4FB7A8D1-585D-47BD-A892-4BE2E7E6B99A}"/>
    <cellStyle name="Accent6 2" xfId="24" xr:uid="{00000000-0005-0000-0000-000017000000}"/>
    <cellStyle name="Accent6 2 2" xfId="616" xr:uid="{8B8294B1-DC26-4CBE-8550-7B12BE667A1E}"/>
    <cellStyle name="Bad 2" xfId="25" xr:uid="{00000000-0005-0000-0000-000018000000}"/>
    <cellStyle name="Bad 2 2" xfId="617" xr:uid="{7ACD72E9-A7E5-431F-95CD-78A308028476}"/>
    <cellStyle name="Bad 3" xfId="26" xr:uid="{00000000-0005-0000-0000-000019000000}"/>
    <cellStyle name="Bad 3 2" xfId="618" xr:uid="{AD50D344-9D90-48EC-BE33-9C1A01198AA6}"/>
    <cellStyle name="Calculation 2" xfId="27" xr:uid="{00000000-0005-0000-0000-00001A000000}"/>
    <cellStyle name="Calculation 2 2" xfId="619" xr:uid="{091FE4B4-1F15-466E-AA0F-C7AE366BD581}"/>
    <cellStyle name="Check Cell 2" xfId="28" xr:uid="{00000000-0005-0000-0000-00001B000000}"/>
    <cellStyle name="Check Cell 2 2" xfId="620" xr:uid="{DABDE445-BA07-473F-8E1C-3D4D5278F28D}"/>
    <cellStyle name="Comma [0] 2" xfId="29" xr:uid="{00000000-0005-0000-0000-00001C000000}"/>
    <cellStyle name="Comma [0] 2 2" xfId="621" xr:uid="{E35CC820-4FCD-4D98-BBB0-5485BC01ADDA}"/>
    <cellStyle name="Comma [0] 3" xfId="30" xr:uid="{00000000-0005-0000-0000-00001D000000}"/>
    <cellStyle name="Comma [0] 3 2" xfId="622" xr:uid="{3F29570D-EAAB-44C2-9212-21C2FBBC8FE3}"/>
    <cellStyle name="Comma [0] 4" xfId="31" xr:uid="{00000000-0005-0000-0000-00001E000000}"/>
    <cellStyle name="Comma [0] 4 2" xfId="623" xr:uid="{E14F968C-49E4-4555-A6EE-BC718C6ABAA9}"/>
    <cellStyle name="Comma 10" xfId="32" xr:uid="{00000000-0005-0000-0000-00001F000000}"/>
    <cellStyle name="Comma 10 2" xfId="624" xr:uid="{ACA96F33-44F0-4889-AC90-E5E0DEEA5DEC}"/>
    <cellStyle name="Comma 100" xfId="33" xr:uid="{00000000-0005-0000-0000-000020000000}"/>
    <cellStyle name="Comma 100 2" xfId="625" xr:uid="{29C12095-E024-4CED-AD31-354CBA9CFEE0}"/>
    <cellStyle name="Comma 101" xfId="34" xr:uid="{00000000-0005-0000-0000-000021000000}"/>
    <cellStyle name="Comma 101 2" xfId="626" xr:uid="{3F8AC76C-B92A-4759-8D2B-DB17E4E935F0}"/>
    <cellStyle name="Comma 102" xfId="35" xr:uid="{00000000-0005-0000-0000-000022000000}"/>
    <cellStyle name="Comma 102 2" xfId="627" xr:uid="{D4F6A831-3E10-43E7-BB7D-E8B4B0F3B532}"/>
    <cellStyle name="Comma 103" xfId="36" xr:uid="{00000000-0005-0000-0000-000023000000}"/>
    <cellStyle name="Comma 103 2" xfId="628" xr:uid="{9CBFA2B6-2FC4-4500-8703-3E90F709D8DC}"/>
    <cellStyle name="Comma 104" xfId="37" xr:uid="{00000000-0005-0000-0000-000024000000}"/>
    <cellStyle name="Comma 104 2" xfId="629" xr:uid="{180BA0DF-2D62-46B0-9D85-EF9AF37A3199}"/>
    <cellStyle name="Comma 105" xfId="38" xr:uid="{00000000-0005-0000-0000-000025000000}"/>
    <cellStyle name="Comma 105 2" xfId="630" xr:uid="{B4A6BCA6-9E07-427B-AF05-58FFFCDBDEFD}"/>
    <cellStyle name="Comma 106" xfId="39" xr:uid="{00000000-0005-0000-0000-000026000000}"/>
    <cellStyle name="Comma 106 2" xfId="631" xr:uid="{0225D57E-537B-4F44-A250-E830B444F02F}"/>
    <cellStyle name="Comma 107" xfId="40" xr:uid="{00000000-0005-0000-0000-000027000000}"/>
    <cellStyle name="Comma 107 2" xfId="632" xr:uid="{CCFFB9E9-A425-4A23-AC3B-8434790B93E5}"/>
    <cellStyle name="Comma 108" xfId="41" xr:uid="{00000000-0005-0000-0000-000028000000}"/>
    <cellStyle name="Comma 108 2" xfId="633" xr:uid="{5CBA86DF-B49E-4AAE-BBE1-D1014F754946}"/>
    <cellStyle name="Comma 109" xfId="42" xr:uid="{00000000-0005-0000-0000-000029000000}"/>
    <cellStyle name="Comma 109 2" xfId="634" xr:uid="{11320C9E-06F4-4CE5-B2BD-5738858A9146}"/>
    <cellStyle name="Comma 11" xfId="43" xr:uid="{00000000-0005-0000-0000-00002A000000}"/>
    <cellStyle name="Comma 11 2" xfId="635" xr:uid="{D2D3473C-F5F5-48D0-850C-3E61926C9A46}"/>
    <cellStyle name="Comma 110" xfId="44" xr:uid="{00000000-0005-0000-0000-00002B000000}"/>
    <cellStyle name="Comma 110 2" xfId="636" xr:uid="{F92B32B0-D882-4845-8EC7-0ED54AD7D855}"/>
    <cellStyle name="Comma 111" xfId="45" xr:uid="{00000000-0005-0000-0000-00002C000000}"/>
    <cellStyle name="Comma 111 2" xfId="637" xr:uid="{908F48F7-45DF-420D-96A7-EF7D00EA378C}"/>
    <cellStyle name="Comma 112" xfId="46" xr:uid="{00000000-0005-0000-0000-00002D000000}"/>
    <cellStyle name="Comma 112 2" xfId="638" xr:uid="{F1E6C70A-8D4C-40FD-BB0A-148AF58A6B3C}"/>
    <cellStyle name="Comma 113" xfId="47" xr:uid="{00000000-0005-0000-0000-00002E000000}"/>
    <cellStyle name="Comma 113 2" xfId="639" xr:uid="{3497C7BD-E755-4AEE-9B43-84DD59E0DD5C}"/>
    <cellStyle name="Comma 114" xfId="48" xr:uid="{00000000-0005-0000-0000-00002F000000}"/>
    <cellStyle name="Comma 114 2" xfId="640" xr:uid="{A2BFB1C9-A8BA-47A4-AACF-32A4099A5AEF}"/>
    <cellStyle name="Comma 115" xfId="49" xr:uid="{00000000-0005-0000-0000-000030000000}"/>
    <cellStyle name="Comma 115 2" xfId="641" xr:uid="{615BEA32-C054-4446-9451-F7724B7E5C26}"/>
    <cellStyle name="Comma 116" xfId="50" xr:uid="{00000000-0005-0000-0000-000031000000}"/>
    <cellStyle name="Comma 116 2" xfId="642" xr:uid="{1E522618-17A6-4727-83C9-E325E2AF5FF3}"/>
    <cellStyle name="Comma 117" xfId="51" xr:uid="{00000000-0005-0000-0000-000032000000}"/>
    <cellStyle name="Comma 117 2" xfId="643" xr:uid="{65D8448D-11E1-4A55-88BC-715D40F9938A}"/>
    <cellStyle name="Comma 118" xfId="52" xr:uid="{00000000-0005-0000-0000-000033000000}"/>
    <cellStyle name="Comma 118 2" xfId="644" xr:uid="{5E7FA04B-8D9F-47E0-9579-D88AB1CD58B8}"/>
    <cellStyle name="Comma 119" xfId="53" xr:uid="{00000000-0005-0000-0000-000034000000}"/>
    <cellStyle name="Comma 119 2" xfId="645" xr:uid="{61B7DCD2-F840-4211-9AA6-C80AEA45FDE6}"/>
    <cellStyle name="Comma 12" xfId="54" xr:uid="{00000000-0005-0000-0000-000035000000}"/>
    <cellStyle name="Comma 12 2" xfId="646" xr:uid="{E1D47B4E-1054-431D-8FA9-396372D6DDE9}"/>
    <cellStyle name="Comma 120" xfId="55" xr:uid="{00000000-0005-0000-0000-000036000000}"/>
    <cellStyle name="Comma 120 2" xfId="647" xr:uid="{70CAA612-1B08-4163-988A-D9CA2E192CEB}"/>
    <cellStyle name="Comma 121" xfId="56" xr:uid="{00000000-0005-0000-0000-000037000000}"/>
    <cellStyle name="Comma 121 2" xfId="648" xr:uid="{D43FDEC0-2346-475E-9CB0-CAD344098848}"/>
    <cellStyle name="Comma 122" xfId="57" xr:uid="{00000000-0005-0000-0000-000038000000}"/>
    <cellStyle name="Comma 122 2" xfId="649" xr:uid="{7CD35C14-B145-4181-814C-44251ADA34D9}"/>
    <cellStyle name="Comma 123" xfId="58" xr:uid="{00000000-0005-0000-0000-000039000000}"/>
    <cellStyle name="Comma 123 2" xfId="650" xr:uid="{ADEC05F8-C4B3-4A0E-B481-4D7171EC8E72}"/>
    <cellStyle name="Comma 124" xfId="59" xr:uid="{00000000-0005-0000-0000-00003A000000}"/>
    <cellStyle name="Comma 124 2" xfId="651" xr:uid="{AB71A8C0-6C39-4554-809F-145FFB1AE0A4}"/>
    <cellStyle name="Comma 125" xfId="60" xr:uid="{00000000-0005-0000-0000-00003B000000}"/>
    <cellStyle name="Comma 125 2" xfId="652" xr:uid="{94E1B0FC-2A53-4E3C-B1FF-D5BAFF6CBDD0}"/>
    <cellStyle name="Comma 126" xfId="61" xr:uid="{00000000-0005-0000-0000-00003C000000}"/>
    <cellStyle name="Comma 126 2" xfId="653" xr:uid="{2D03273D-F8B8-46D3-85FF-99DB9208E583}"/>
    <cellStyle name="Comma 127" xfId="62" xr:uid="{00000000-0005-0000-0000-00003D000000}"/>
    <cellStyle name="Comma 127 2" xfId="654" xr:uid="{36D2AC0E-A48B-4D0D-BAB9-323E82010300}"/>
    <cellStyle name="Comma 128" xfId="63" xr:uid="{00000000-0005-0000-0000-00003E000000}"/>
    <cellStyle name="Comma 128 2" xfId="655" xr:uid="{C82BFE2D-7FC6-429C-9D50-B93D2933BC54}"/>
    <cellStyle name="Comma 129" xfId="64" xr:uid="{00000000-0005-0000-0000-00003F000000}"/>
    <cellStyle name="Comma 129 2" xfId="656" xr:uid="{E58F4E14-C255-4BDA-93CB-2D89D3487E9A}"/>
    <cellStyle name="Comma 13" xfId="65" xr:uid="{00000000-0005-0000-0000-000040000000}"/>
    <cellStyle name="Comma 13 2" xfId="657" xr:uid="{33550AB9-8F84-4E86-A6C6-591F17B06391}"/>
    <cellStyle name="Comma 130" xfId="66" xr:uid="{00000000-0005-0000-0000-000041000000}"/>
    <cellStyle name="Comma 130 2" xfId="658" xr:uid="{9A2DBA4F-BBE9-4E92-84FE-497BBC5BA07F}"/>
    <cellStyle name="Comma 131" xfId="67" xr:uid="{00000000-0005-0000-0000-000042000000}"/>
    <cellStyle name="Comma 131 2" xfId="659" xr:uid="{7DAA16B5-8629-4645-89D3-26FD2EFEEA86}"/>
    <cellStyle name="Comma 132" xfId="68" xr:uid="{00000000-0005-0000-0000-000043000000}"/>
    <cellStyle name="Comma 132 2" xfId="660" xr:uid="{C27EE4A1-DED6-41E8-AE21-28634AF0CEF5}"/>
    <cellStyle name="Comma 133" xfId="69" xr:uid="{00000000-0005-0000-0000-000044000000}"/>
    <cellStyle name="Comma 133 2" xfId="661" xr:uid="{30A856CC-713B-452E-8D8D-D01144B457EA}"/>
    <cellStyle name="Comma 134" xfId="70" xr:uid="{00000000-0005-0000-0000-000045000000}"/>
    <cellStyle name="Comma 134 2" xfId="662" xr:uid="{EE145CCD-7076-4CD7-B71D-E0D6BB903026}"/>
    <cellStyle name="Comma 135" xfId="71" xr:uid="{00000000-0005-0000-0000-000046000000}"/>
    <cellStyle name="Comma 135 2" xfId="663" xr:uid="{3BDFFA4C-FB77-46B3-B01F-A9EBF70EBDC6}"/>
    <cellStyle name="Comma 136" xfId="72" xr:uid="{00000000-0005-0000-0000-000047000000}"/>
    <cellStyle name="Comma 136 2" xfId="664" xr:uid="{059F765C-E1CB-4D09-B4FC-5D3B840756CE}"/>
    <cellStyle name="Comma 137" xfId="73" xr:uid="{00000000-0005-0000-0000-000048000000}"/>
    <cellStyle name="Comma 137 2" xfId="665" xr:uid="{14437ACD-B8CD-48B9-B623-A16F33B9956B}"/>
    <cellStyle name="Comma 138" xfId="74" xr:uid="{00000000-0005-0000-0000-000049000000}"/>
    <cellStyle name="Comma 138 2" xfId="666" xr:uid="{CC790A62-DB60-400F-AAD4-41A768B999C4}"/>
    <cellStyle name="Comma 139" xfId="75" xr:uid="{00000000-0005-0000-0000-00004A000000}"/>
    <cellStyle name="Comma 139 2" xfId="667" xr:uid="{8F87AE81-7B8C-4DED-A260-C3DC731D5A92}"/>
    <cellStyle name="Comma 14" xfId="76" xr:uid="{00000000-0005-0000-0000-00004B000000}"/>
    <cellStyle name="Comma 14 2" xfId="668" xr:uid="{BCAA40CB-1FDD-4A53-800B-A71F63E27E7F}"/>
    <cellStyle name="Comma 140" xfId="77" xr:uid="{00000000-0005-0000-0000-00004C000000}"/>
    <cellStyle name="Comma 140 2" xfId="669" xr:uid="{D5BA9D1B-F382-473F-8911-861FDA3503A6}"/>
    <cellStyle name="Comma 141" xfId="78" xr:uid="{00000000-0005-0000-0000-00004D000000}"/>
    <cellStyle name="Comma 141 2" xfId="670" xr:uid="{7AB00EE3-B3C2-40B7-90C3-EE4C7E4949B8}"/>
    <cellStyle name="Comma 142" xfId="79" xr:uid="{00000000-0005-0000-0000-00004E000000}"/>
    <cellStyle name="Comma 142 2" xfId="671" xr:uid="{86DB1773-7D07-4E88-B977-8F993320D17D}"/>
    <cellStyle name="Comma 143" xfId="80" xr:uid="{00000000-0005-0000-0000-00004F000000}"/>
    <cellStyle name="Comma 143 2" xfId="672" xr:uid="{4B35E4E6-5B24-4B44-850F-65B7DEDCE741}"/>
    <cellStyle name="Comma 144" xfId="81" xr:uid="{00000000-0005-0000-0000-000050000000}"/>
    <cellStyle name="Comma 144 2" xfId="673" xr:uid="{7104FB6C-2268-47C7-A753-DE0974796445}"/>
    <cellStyle name="Comma 145" xfId="82" xr:uid="{00000000-0005-0000-0000-000051000000}"/>
    <cellStyle name="Comma 145 2" xfId="674" xr:uid="{F01DC868-F410-4C32-BA62-DC2D0CD77CE6}"/>
    <cellStyle name="Comma 146" xfId="83" xr:uid="{00000000-0005-0000-0000-000052000000}"/>
    <cellStyle name="Comma 146 2" xfId="675" xr:uid="{9AE298B8-AF36-44CF-AD86-F3E30B20AF27}"/>
    <cellStyle name="Comma 147" xfId="84" xr:uid="{00000000-0005-0000-0000-000053000000}"/>
    <cellStyle name="Comma 147 2" xfId="676" xr:uid="{382BE2E1-8C72-4661-BB6F-63EE1E846551}"/>
    <cellStyle name="Comma 148" xfId="85" xr:uid="{00000000-0005-0000-0000-000054000000}"/>
    <cellStyle name="Comma 148 2" xfId="677" xr:uid="{8F94EC4E-8484-4156-A7E2-E20DCC6E045A}"/>
    <cellStyle name="Comma 149" xfId="86" xr:uid="{00000000-0005-0000-0000-000055000000}"/>
    <cellStyle name="Comma 149 2" xfId="678" xr:uid="{76A2CDB0-90B3-4288-A3F6-10AAD8FF89AF}"/>
    <cellStyle name="Comma 15" xfId="87" xr:uid="{00000000-0005-0000-0000-000056000000}"/>
    <cellStyle name="Comma 15 2" xfId="679" xr:uid="{EAA14DBA-F35F-43CA-8883-F50BDEF1A7C4}"/>
    <cellStyle name="Comma 150" xfId="88" xr:uid="{00000000-0005-0000-0000-000057000000}"/>
    <cellStyle name="Comma 150 2" xfId="680" xr:uid="{BCF12E88-0C31-488C-91E7-1ECF1D8018CE}"/>
    <cellStyle name="Comma 151" xfId="89" xr:uid="{00000000-0005-0000-0000-000058000000}"/>
    <cellStyle name="Comma 151 2" xfId="681" xr:uid="{620156F0-9F56-483F-B52F-2C6E8ED0FA81}"/>
    <cellStyle name="Comma 152" xfId="90" xr:uid="{00000000-0005-0000-0000-000059000000}"/>
    <cellStyle name="Comma 152 2" xfId="682" xr:uid="{92C76B9F-00FA-41ED-B9F7-26AD5B3A988A}"/>
    <cellStyle name="Comma 153" xfId="91" xr:uid="{00000000-0005-0000-0000-00005A000000}"/>
    <cellStyle name="Comma 153 2" xfId="683" xr:uid="{621A066A-172E-49E4-AD92-B1A9D70B779E}"/>
    <cellStyle name="Comma 154" xfId="92" xr:uid="{00000000-0005-0000-0000-00005B000000}"/>
    <cellStyle name="Comma 154 2" xfId="684" xr:uid="{D9AA269B-5A0D-409F-BF71-2A236E18A578}"/>
    <cellStyle name="Comma 155" xfId="93" xr:uid="{00000000-0005-0000-0000-00005C000000}"/>
    <cellStyle name="Comma 155 2" xfId="685" xr:uid="{0D976229-4633-4865-B1FD-BACF3E102661}"/>
    <cellStyle name="Comma 156" xfId="94" xr:uid="{00000000-0005-0000-0000-00005D000000}"/>
    <cellStyle name="Comma 156 2" xfId="686" xr:uid="{5861A577-F3D0-4210-B871-851BB76DDE17}"/>
    <cellStyle name="Comma 157" xfId="95" xr:uid="{00000000-0005-0000-0000-00005E000000}"/>
    <cellStyle name="Comma 157 2" xfId="687" xr:uid="{4AD36886-BBEC-4593-8BD1-90507CF6D09D}"/>
    <cellStyle name="Comma 158" xfId="96" xr:uid="{00000000-0005-0000-0000-00005F000000}"/>
    <cellStyle name="Comma 158 2" xfId="688" xr:uid="{F9937EED-5364-4AC9-82A6-305E5E1A9F68}"/>
    <cellStyle name="Comma 159" xfId="97" xr:uid="{00000000-0005-0000-0000-000060000000}"/>
    <cellStyle name="Comma 159 2" xfId="689" xr:uid="{4B2AFE33-B7EA-4E31-AF56-343E820822E3}"/>
    <cellStyle name="Comma 16" xfId="98" xr:uid="{00000000-0005-0000-0000-000061000000}"/>
    <cellStyle name="Comma 16 2" xfId="690" xr:uid="{B1CB1A0B-3344-425A-9A96-59BE36887F34}"/>
    <cellStyle name="Comma 160" xfId="99" xr:uid="{00000000-0005-0000-0000-000062000000}"/>
    <cellStyle name="Comma 160 2" xfId="691" xr:uid="{140FB352-DAD5-4F52-8AC6-BA7B2A3B12AC}"/>
    <cellStyle name="Comma 161" xfId="100" xr:uid="{00000000-0005-0000-0000-000063000000}"/>
    <cellStyle name="Comma 161 2" xfId="692" xr:uid="{64AD4E5A-DE79-4E38-AD7E-A265ABFF0CC9}"/>
    <cellStyle name="Comma 162" xfId="101" xr:uid="{00000000-0005-0000-0000-000064000000}"/>
    <cellStyle name="Comma 162 2" xfId="693" xr:uid="{AB05D7F1-06BB-4921-B09F-450DF50DF749}"/>
    <cellStyle name="Comma 163" xfId="102" xr:uid="{00000000-0005-0000-0000-000065000000}"/>
    <cellStyle name="Comma 163 2" xfId="694" xr:uid="{6E6A0D0A-4F64-4E82-B4FC-ED0FF98D4FBD}"/>
    <cellStyle name="Comma 164" xfId="103" xr:uid="{00000000-0005-0000-0000-000066000000}"/>
    <cellStyle name="Comma 164 2" xfId="695" xr:uid="{C325F8E6-89DB-4053-A5FA-3D2BE1775C69}"/>
    <cellStyle name="Comma 165" xfId="104" xr:uid="{00000000-0005-0000-0000-000067000000}"/>
    <cellStyle name="Comma 165 2" xfId="696" xr:uid="{ADF2E278-E491-4E63-9089-7C85EEB9385E}"/>
    <cellStyle name="Comma 166" xfId="105" xr:uid="{00000000-0005-0000-0000-000068000000}"/>
    <cellStyle name="Comma 166 2" xfId="697" xr:uid="{BEF1F3CE-4570-4248-8A2C-301B7CF300E7}"/>
    <cellStyle name="Comma 167" xfId="106" xr:uid="{00000000-0005-0000-0000-000069000000}"/>
    <cellStyle name="Comma 167 2" xfId="698" xr:uid="{4880F165-BBB0-4FCC-806A-713D6B2995BB}"/>
    <cellStyle name="Comma 168" xfId="107" xr:uid="{00000000-0005-0000-0000-00006A000000}"/>
    <cellStyle name="Comma 168 2" xfId="699" xr:uid="{E5796743-B366-4B0E-B050-79273DAE664C}"/>
    <cellStyle name="Comma 169" xfId="108" xr:uid="{00000000-0005-0000-0000-00006B000000}"/>
    <cellStyle name="Comma 169 2" xfId="700" xr:uid="{6855C978-2F0A-4CB0-A35C-2786D77118B3}"/>
    <cellStyle name="Comma 17" xfId="109" xr:uid="{00000000-0005-0000-0000-00006C000000}"/>
    <cellStyle name="Comma 17 2" xfId="701" xr:uid="{E71E649A-4BDF-4AFE-815E-69E9E16D3107}"/>
    <cellStyle name="Comma 170" xfId="110" xr:uid="{00000000-0005-0000-0000-00006D000000}"/>
    <cellStyle name="Comma 170 2" xfId="702" xr:uid="{999546D3-1AAE-4E67-92D0-F3685DF4CC72}"/>
    <cellStyle name="Comma 171" xfId="111" xr:uid="{00000000-0005-0000-0000-00006E000000}"/>
    <cellStyle name="Comma 171 2" xfId="703" xr:uid="{E01069F3-F522-4A52-B2C6-7F15D502A65A}"/>
    <cellStyle name="Comma 172" xfId="112" xr:uid="{00000000-0005-0000-0000-00006F000000}"/>
    <cellStyle name="Comma 172 2" xfId="704" xr:uid="{69037B62-FD56-45A4-9ABF-DE3B0BF3ED46}"/>
    <cellStyle name="Comma 173" xfId="113" xr:uid="{00000000-0005-0000-0000-000070000000}"/>
    <cellStyle name="Comma 173 2" xfId="705" xr:uid="{FDF596C2-57EF-45CA-BE43-CE82AAE22A4C}"/>
    <cellStyle name="Comma 174" xfId="114" xr:uid="{00000000-0005-0000-0000-000071000000}"/>
    <cellStyle name="Comma 174 2" xfId="706" xr:uid="{1E69649A-C6C1-4E5C-83F8-97ACD6DA7D17}"/>
    <cellStyle name="Comma 175" xfId="115" xr:uid="{00000000-0005-0000-0000-000072000000}"/>
    <cellStyle name="Comma 175 2" xfId="707" xr:uid="{3E688B6F-983F-4EEB-846B-3BBFDC4538E4}"/>
    <cellStyle name="Comma 176" xfId="116" xr:uid="{00000000-0005-0000-0000-000073000000}"/>
    <cellStyle name="Comma 176 2" xfId="708" xr:uid="{64F92470-5AEB-4028-8BD8-30CE8765F3C9}"/>
    <cellStyle name="Comma 177" xfId="117" xr:uid="{00000000-0005-0000-0000-000074000000}"/>
    <cellStyle name="Comma 177 2" xfId="709" xr:uid="{238735EB-2305-4E74-90D1-245323ACE12F}"/>
    <cellStyle name="Comma 178" xfId="118" xr:uid="{00000000-0005-0000-0000-000075000000}"/>
    <cellStyle name="Comma 178 2" xfId="710" xr:uid="{7B81494F-99D3-499A-BDC8-807CFD7AB491}"/>
    <cellStyle name="Comma 179" xfId="119" xr:uid="{00000000-0005-0000-0000-000076000000}"/>
    <cellStyle name="Comma 179 2" xfId="711" xr:uid="{D944DF08-FF9C-4F33-B588-B288D2307B11}"/>
    <cellStyle name="Comma 18" xfId="120" xr:uid="{00000000-0005-0000-0000-000077000000}"/>
    <cellStyle name="Comma 18 2" xfId="712" xr:uid="{2DE4206D-82DD-4264-A441-1DD7E7A7A6A3}"/>
    <cellStyle name="Comma 180" xfId="121" xr:uid="{00000000-0005-0000-0000-000078000000}"/>
    <cellStyle name="Comma 180 2" xfId="713" xr:uid="{F6739257-AEE3-43C3-A075-678670CCFBA0}"/>
    <cellStyle name="Comma 181" xfId="122" xr:uid="{00000000-0005-0000-0000-000079000000}"/>
    <cellStyle name="Comma 181 2" xfId="714" xr:uid="{EA08FBF2-FE62-488C-B199-815F5860351D}"/>
    <cellStyle name="Comma 182" xfId="123" xr:uid="{00000000-0005-0000-0000-00007A000000}"/>
    <cellStyle name="Comma 182 2" xfId="715" xr:uid="{DF21C8A8-668C-4A0D-A47A-A496438089BD}"/>
    <cellStyle name="Comma 183" xfId="124" xr:uid="{00000000-0005-0000-0000-00007B000000}"/>
    <cellStyle name="Comma 183 2" xfId="716" xr:uid="{1877E3B8-DDEC-41BF-B4DF-63269F3F07FA}"/>
    <cellStyle name="Comma 184" xfId="125" xr:uid="{00000000-0005-0000-0000-00007C000000}"/>
    <cellStyle name="Comma 184 2" xfId="717" xr:uid="{B41881D8-6232-4780-8CD0-1E1D90F60DDA}"/>
    <cellStyle name="Comma 185" xfId="126" xr:uid="{00000000-0005-0000-0000-00007D000000}"/>
    <cellStyle name="Comma 185 2" xfId="718" xr:uid="{DB1C3007-1998-4033-AE4D-16BBD332602C}"/>
    <cellStyle name="Comma 186" xfId="127" xr:uid="{00000000-0005-0000-0000-00007E000000}"/>
    <cellStyle name="Comma 186 2" xfId="719" xr:uid="{FCE3E60F-8283-4865-9DCB-9A2C40732622}"/>
    <cellStyle name="Comma 187" xfId="128" xr:uid="{00000000-0005-0000-0000-00007F000000}"/>
    <cellStyle name="Comma 187 2" xfId="720" xr:uid="{93042228-FB1E-4FBC-ABEE-05EAB91A528A}"/>
    <cellStyle name="Comma 188" xfId="129" xr:uid="{00000000-0005-0000-0000-000080000000}"/>
    <cellStyle name="Comma 188 2" xfId="721" xr:uid="{686C753C-446B-4087-AAFD-7DA8C59F480C}"/>
    <cellStyle name="Comma 189" xfId="130" xr:uid="{00000000-0005-0000-0000-000081000000}"/>
    <cellStyle name="Comma 189 2" xfId="722" xr:uid="{18F7D031-6415-4FC8-B9E6-BE1DAC039233}"/>
    <cellStyle name="Comma 19" xfId="131" xr:uid="{00000000-0005-0000-0000-000082000000}"/>
    <cellStyle name="Comma 19 2" xfId="723" xr:uid="{0F16AC9D-80AE-4E64-B578-DF4E2CBB6EF6}"/>
    <cellStyle name="Comma 190" xfId="132" xr:uid="{00000000-0005-0000-0000-000083000000}"/>
    <cellStyle name="Comma 190 2" xfId="724" xr:uid="{21C84701-2A22-44C4-8547-226EC777E830}"/>
    <cellStyle name="Comma 191" xfId="133" xr:uid="{00000000-0005-0000-0000-000084000000}"/>
    <cellStyle name="Comma 191 2" xfId="725" xr:uid="{2090D0C4-58BF-4283-9224-BC40A17A924F}"/>
    <cellStyle name="Comma 192" xfId="134" xr:uid="{00000000-0005-0000-0000-000085000000}"/>
    <cellStyle name="Comma 192 2" xfId="726" xr:uid="{C91FA5EE-17C4-498A-9158-C808B860DACA}"/>
    <cellStyle name="Comma 193" xfId="135" xr:uid="{00000000-0005-0000-0000-000086000000}"/>
    <cellStyle name="Comma 193 2" xfId="727" xr:uid="{1D177752-12D4-44C9-A295-247788BF1CC6}"/>
    <cellStyle name="Comma 194" xfId="136" xr:uid="{00000000-0005-0000-0000-000087000000}"/>
    <cellStyle name="Comma 194 2" xfId="728" xr:uid="{4211562E-D45C-4451-A3F7-882DD52FE0BD}"/>
    <cellStyle name="Comma 195" xfId="137" xr:uid="{00000000-0005-0000-0000-000088000000}"/>
    <cellStyle name="Comma 195 2" xfId="729" xr:uid="{37EFAD8C-CB7F-40DC-A08D-FB3185743C92}"/>
    <cellStyle name="Comma 196" xfId="138" xr:uid="{00000000-0005-0000-0000-000089000000}"/>
    <cellStyle name="Comma 196 2" xfId="730" xr:uid="{CE8C9F9B-E07A-4952-BBC6-BCA4A72A45D1}"/>
    <cellStyle name="Comma 197" xfId="139" xr:uid="{00000000-0005-0000-0000-00008A000000}"/>
    <cellStyle name="Comma 197 2" xfId="731" xr:uid="{C761A324-33F1-42A4-980E-EB8D4793DFA4}"/>
    <cellStyle name="Comma 198" xfId="140" xr:uid="{00000000-0005-0000-0000-00008B000000}"/>
    <cellStyle name="Comma 198 2" xfId="732" xr:uid="{C817A787-9B2F-4486-B8E4-D4A47D9A45FB}"/>
    <cellStyle name="Comma 199" xfId="141" xr:uid="{00000000-0005-0000-0000-00008C000000}"/>
    <cellStyle name="Comma 199 2" xfId="733" xr:uid="{9396E910-3835-4D13-87C3-F78F256ADC3E}"/>
    <cellStyle name="Comma 2" xfId="142" xr:uid="{00000000-0005-0000-0000-00008D000000}"/>
    <cellStyle name="Comma 2 2" xfId="734" xr:uid="{B7BDAD14-9406-433C-A01D-7B2395828374}"/>
    <cellStyle name="Comma 20" xfId="143" xr:uid="{00000000-0005-0000-0000-00008E000000}"/>
    <cellStyle name="Comma 20 2" xfId="735" xr:uid="{33098F44-C6CA-43B0-A8B4-50AD132ED268}"/>
    <cellStyle name="Comma 200" xfId="144" xr:uid="{00000000-0005-0000-0000-00008F000000}"/>
    <cellStyle name="Comma 200 2" xfId="736" xr:uid="{51DEC5CF-9034-4591-8E63-773618595FA1}"/>
    <cellStyle name="Comma 201" xfId="145" xr:uid="{00000000-0005-0000-0000-000090000000}"/>
    <cellStyle name="Comma 201 2" xfId="737" xr:uid="{0996D0B9-A7E8-4AB5-9443-0B254FF5A958}"/>
    <cellStyle name="Comma 202" xfId="146" xr:uid="{00000000-0005-0000-0000-000091000000}"/>
    <cellStyle name="Comma 202 2" xfId="738" xr:uid="{0F179731-D0AA-45E1-AB91-69A657AFFBBB}"/>
    <cellStyle name="Comma 203" xfId="147" xr:uid="{00000000-0005-0000-0000-000092000000}"/>
    <cellStyle name="Comma 203 2" xfId="739" xr:uid="{500B614C-FB89-4D56-A385-204445015510}"/>
    <cellStyle name="Comma 204" xfId="148" xr:uid="{00000000-0005-0000-0000-000093000000}"/>
    <cellStyle name="Comma 204 2" xfId="740" xr:uid="{357EC8B1-F779-4B91-AB6C-FBF47D71B2E1}"/>
    <cellStyle name="Comma 205" xfId="149" xr:uid="{00000000-0005-0000-0000-000094000000}"/>
    <cellStyle name="Comma 205 2" xfId="741" xr:uid="{494A48DE-7427-410C-9561-C91A23DC203A}"/>
    <cellStyle name="Comma 206" xfId="150" xr:uid="{00000000-0005-0000-0000-000095000000}"/>
    <cellStyle name="Comma 206 2" xfId="742" xr:uid="{36F40849-C680-40DD-B722-C10E8C0D00DA}"/>
    <cellStyle name="Comma 207" xfId="151" xr:uid="{00000000-0005-0000-0000-000096000000}"/>
    <cellStyle name="Comma 207 2" xfId="743" xr:uid="{115DAA95-D167-4FEE-ADB2-298F6BA31A9B}"/>
    <cellStyle name="Comma 208" xfId="152" xr:uid="{00000000-0005-0000-0000-000097000000}"/>
    <cellStyle name="Comma 208 2" xfId="744" xr:uid="{CBD91D5C-4E78-4214-9B87-D191F406DBF8}"/>
    <cellStyle name="Comma 209" xfId="153" xr:uid="{00000000-0005-0000-0000-000098000000}"/>
    <cellStyle name="Comma 209 2" xfId="745" xr:uid="{A7DFCB6D-5F06-437B-A904-9133C7A1F434}"/>
    <cellStyle name="Comma 21" xfId="154" xr:uid="{00000000-0005-0000-0000-000099000000}"/>
    <cellStyle name="Comma 21 2" xfId="746" xr:uid="{B9A83D95-28C1-4156-B7D4-27392448ACBB}"/>
    <cellStyle name="Comma 210" xfId="155" xr:uid="{00000000-0005-0000-0000-00009A000000}"/>
    <cellStyle name="Comma 210 2" xfId="747" xr:uid="{5EBE6804-C442-481E-AB10-B9544D93892F}"/>
    <cellStyle name="Comma 211" xfId="156" xr:uid="{00000000-0005-0000-0000-00009B000000}"/>
    <cellStyle name="Comma 211 2" xfId="748" xr:uid="{6559B67D-B55F-46EE-A077-0E40864A7DFE}"/>
    <cellStyle name="Comma 212" xfId="157" xr:uid="{00000000-0005-0000-0000-00009C000000}"/>
    <cellStyle name="Comma 212 2" xfId="749" xr:uid="{4B10D8AD-8F96-4E34-A36C-C2A02B8EBB99}"/>
    <cellStyle name="Comma 213" xfId="158" xr:uid="{00000000-0005-0000-0000-00009D000000}"/>
    <cellStyle name="Comma 213 2" xfId="750" xr:uid="{DE7C326D-AC38-4508-A357-6B786BBD8D30}"/>
    <cellStyle name="Comma 214" xfId="159" xr:uid="{00000000-0005-0000-0000-00009E000000}"/>
    <cellStyle name="Comma 214 2" xfId="751" xr:uid="{12B36A9C-DE4E-4B2A-A819-60E70FC85D22}"/>
    <cellStyle name="Comma 215" xfId="160" xr:uid="{00000000-0005-0000-0000-00009F000000}"/>
    <cellStyle name="Comma 215 2" xfId="752" xr:uid="{1C4FC819-B413-470D-A6FB-DB6486A38AC6}"/>
    <cellStyle name="Comma 216" xfId="161" xr:uid="{00000000-0005-0000-0000-0000A0000000}"/>
    <cellStyle name="Comma 216 2" xfId="753" xr:uid="{32AB2316-1B1F-4781-A2AF-CC73737CD5BC}"/>
    <cellStyle name="Comma 217" xfId="162" xr:uid="{00000000-0005-0000-0000-0000A1000000}"/>
    <cellStyle name="Comma 217 2" xfId="754" xr:uid="{B154B342-4D39-4E64-BF85-2187AA7044C0}"/>
    <cellStyle name="Comma 218" xfId="163" xr:uid="{00000000-0005-0000-0000-0000A2000000}"/>
    <cellStyle name="Comma 218 2" xfId="755" xr:uid="{AF3DF25E-7B09-49A2-B540-5E06E94C1A67}"/>
    <cellStyle name="Comma 219" xfId="164" xr:uid="{00000000-0005-0000-0000-0000A3000000}"/>
    <cellStyle name="Comma 219 2" xfId="756" xr:uid="{36EF6DF4-FE94-4F2C-A04A-7D2708680732}"/>
    <cellStyle name="Comma 22" xfId="165" xr:uid="{00000000-0005-0000-0000-0000A4000000}"/>
    <cellStyle name="Comma 22 2" xfId="757" xr:uid="{23D27363-07D1-404C-8602-B97069AA2186}"/>
    <cellStyle name="Comma 220" xfId="166" xr:uid="{00000000-0005-0000-0000-0000A5000000}"/>
    <cellStyle name="Comma 220 2" xfId="758" xr:uid="{4720F462-8E2B-462A-AEA7-4AC754A482EB}"/>
    <cellStyle name="Comma 221" xfId="167" xr:uid="{00000000-0005-0000-0000-0000A6000000}"/>
    <cellStyle name="Comma 221 2" xfId="759" xr:uid="{AD700D92-4354-47B9-A5B7-376793C22D47}"/>
    <cellStyle name="Comma 222" xfId="168" xr:uid="{00000000-0005-0000-0000-0000A7000000}"/>
    <cellStyle name="Comma 222 2" xfId="760" xr:uid="{72E58240-4B8B-4BBD-A2E9-13C5C7A8A091}"/>
    <cellStyle name="Comma 223" xfId="169" xr:uid="{00000000-0005-0000-0000-0000A8000000}"/>
    <cellStyle name="Comma 223 2" xfId="761" xr:uid="{D4BC27AB-1108-40BE-8424-5005926688FE}"/>
    <cellStyle name="Comma 23" xfId="170" xr:uid="{00000000-0005-0000-0000-0000A9000000}"/>
    <cellStyle name="Comma 23 2" xfId="762" xr:uid="{BD63AF92-1A97-4666-861C-BBC05178B23B}"/>
    <cellStyle name="Comma 24" xfId="171" xr:uid="{00000000-0005-0000-0000-0000AA000000}"/>
    <cellStyle name="Comma 24 2" xfId="763" xr:uid="{619BE07D-3A47-4F92-9CBE-16AF6CECA605}"/>
    <cellStyle name="Comma 25" xfId="172" xr:uid="{00000000-0005-0000-0000-0000AB000000}"/>
    <cellStyle name="Comma 25 2" xfId="764" xr:uid="{B5272CC1-5683-4DD3-AC87-2C9AABEB2ED3}"/>
    <cellStyle name="Comma 26" xfId="173" xr:uid="{00000000-0005-0000-0000-0000AC000000}"/>
    <cellStyle name="Comma 26 2" xfId="765" xr:uid="{C6CB020C-7C35-4B95-89E8-EA8128431EEB}"/>
    <cellStyle name="Comma 27" xfId="174" xr:uid="{00000000-0005-0000-0000-0000AD000000}"/>
    <cellStyle name="Comma 27 2" xfId="766" xr:uid="{15544D64-6B77-4AC2-B178-09AEC70534B2}"/>
    <cellStyle name="Comma 28" xfId="175" xr:uid="{00000000-0005-0000-0000-0000AE000000}"/>
    <cellStyle name="Comma 28 2" xfId="767" xr:uid="{FC48F76B-EB1C-43A8-9FF8-61F9EA84FE17}"/>
    <cellStyle name="Comma 29" xfId="176" xr:uid="{00000000-0005-0000-0000-0000AF000000}"/>
    <cellStyle name="Comma 29 2" xfId="768" xr:uid="{32BD0A1D-84D9-4B96-8FB8-AE6F8E8AC4B4}"/>
    <cellStyle name="Comma 3" xfId="177" xr:uid="{00000000-0005-0000-0000-0000B0000000}"/>
    <cellStyle name="Comma 3 2" xfId="769" xr:uid="{B90C72D0-25C7-4698-A513-1CD26B1C5EE9}"/>
    <cellStyle name="Comma 30" xfId="178" xr:uid="{00000000-0005-0000-0000-0000B1000000}"/>
    <cellStyle name="Comma 30 2" xfId="770" xr:uid="{9EF705F1-2B01-4A75-AF1C-45441759DED0}"/>
    <cellStyle name="Comma 31" xfId="179" xr:uid="{00000000-0005-0000-0000-0000B2000000}"/>
    <cellStyle name="Comma 31 2" xfId="771" xr:uid="{7D0CE26C-BC4C-4B7C-9680-25482CDB6502}"/>
    <cellStyle name="Comma 32" xfId="180" xr:uid="{00000000-0005-0000-0000-0000B3000000}"/>
    <cellStyle name="Comma 32 2" xfId="772" xr:uid="{5A569199-A283-4A95-A10D-884E3A5F4A4F}"/>
    <cellStyle name="Comma 33" xfId="181" xr:uid="{00000000-0005-0000-0000-0000B4000000}"/>
    <cellStyle name="Comma 33 2" xfId="773" xr:uid="{F5D09C10-F1C2-4523-BFE9-BB15D2E07C8B}"/>
    <cellStyle name="Comma 34" xfId="182" xr:uid="{00000000-0005-0000-0000-0000B5000000}"/>
    <cellStyle name="Comma 34 2" xfId="774" xr:uid="{F9229E36-AB79-45AD-AAD1-A7AD67565A17}"/>
    <cellStyle name="Comma 35" xfId="183" xr:uid="{00000000-0005-0000-0000-0000B6000000}"/>
    <cellStyle name="Comma 35 2" xfId="775" xr:uid="{44EC65A6-5CF8-4C9A-B7B6-BE872B54A507}"/>
    <cellStyle name="Comma 36" xfId="184" xr:uid="{00000000-0005-0000-0000-0000B7000000}"/>
    <cellStyle name="Comma 36 2" xfId="776" xr:uid="{D4EC2411-4FBC-4F73-BD7A-CE6BDD4A78DC}"/>
    <cellStyle name="Comma 37" xfId="185" xr:uid="{00000000-0005-0000-0000-0000B8000000}"/>
    <cellStyle name="Comma 37 2" xfId="777" xr:uid="{F6A19624-D3F3-4522-8946-580EEFA306FD}"/>
    <cellStyle name="Comma 38" xfId="186" xr:uid="{00000000-0005-0000-0000-0000B9000000}"/>
    <cellStyle name="Comma 38 2" xfId="778" xr:uid="{0F9F36EB-BC49-4362-AD6A-695DCFF9C0DD}"/>
    <cellStyle name="Comma 39" xfId="187" xr:uid="{00000000-0005-0000-0000-0000BA000000}"/>
    <cellStyle name="Comma 39 2" xfId="779" xr:uid="{679BE41B-8C42-40AA-A32B-C9D197C8F4BD}"/>
    <cellStyle name="Comma 4" xfId="188" xr:uid="{00000000-0005-0000-0000-0000BB000000}"/>
    <cellStyle name="Comma 4 2" xfId="780" xr:uid="{4E80132D-3BFF-4690-BFAF-6393FCE11F5A}"/>
    <cellStyle name="Comma 40" xfId="189" xr:uid="{00000000-0005-0000-0000-0000BC000000}"/>
    <cellStyle name="Comma 40 2" xfId="781" xr:uid="{E1D3E6E9-05E1-4DF5-A770-E2290A5A81BF}"/>
    <cellStyle name="Comma 41" xfId="190" xr:uid="{00000000-0005-0000-0000-0000BD000000}"/>
    <cellStyle name="Comma 41 2" xfId="782" xr:uid="{24029076-FF9A-4348-9EA5-D50981610F5B}"/>
    <cellStyle name="Comma 42" xfId="191" xr:uid="{00000000-0005-0000-0000-0000BE000000}"/>
    <cellStyle name="Comma 42 2" xfId="783" xr:uid="{F6FD89A6-6623-4646-9313-93DCC56C753A}"/>
    <cellStyle name="Comma 43" xfId="192" xr:uid="{00000000-0005-0000-0000-0000BF000000}"/>
    <cellStyle name="Comma 43 2" xfId="784" xr:uid="{77E5AFB4-D9BC-4389-9A9C-03A7C59D57BC}"/>
    <cellStyle name="Comma 44" xfId="193" xr:uid="{00000000-0005-0000-0000-0000C0000000}"/>
    <cellStyle name="Comma 44 2" xfId="785" xr:uid="{98FEFC27-76E0-43E0-92B5-DEBD68209059}"/>
    <cellStyle name="Comma 45" xfId="194" xr:uid="{00000000-0005-0000-0000-0000C1000000}"/>
    <cellStyle name="Comma 45 2" xfId="786" xr:uid="{293F0F80-A0CB-44B7-888B-F5CA817DC416}"/>
    <cellStyle name="Comma 46" xfId="195" xr:uid="{00000000-0005-0000-0000-0000C2000000}"/>
    <cellStyle name="Comma 46 2" xfId="787" xr:uid="{2E22C604-58FD-4D44-8E10-EF5C61E113E0}"/>
    <cellStyle name="Comma 47" xfId="196" xr:uid="{00000000-0005-0000-0000-0000C3000000}"/>
    <cellStyle name="Comma 47 2" xfId="788" xr:uid="{962EC748-2828-430B-B2C1-AE91D8AA9D1D}"/>
    <cellStyle name="Comma 48" xfId="197" xr:uid="{00000000-0005-0000-0000-0000C4000000}"/>
    <cellStyle name="Comma 48 2" xfId="789" xr:uid="{7610BC08-47C0-4E61-AD28-A648714AF1C4}"/>
    <cellStyle name="Comma 49" xfId="198" xr:uid="{00000000-0005-0000-0000-0000C5000000}"/>
    <cellStyle name="Comma 49 2" xfId="790" xr:uid="{99357D00-2F2F-446C-AB9A-C4780E1BDF84}"/>
    <cellStyle name="Comma 5" xfId="199" xr:uid="{00000000-0005-0000-0000-0000C6000000}"/>
    <cellStyle name="Comma 5 2" xfId="791" xr:uid="{DED3EA3C-4DA7-40FA-A89A-D4EE119FA490}"/>
    <cellStyle name="Comma 50" xfId="200" xr:uid="{00000000-0005-0000-0000-0000C7000000}"/>
    <cellStyle name="Comma 50 2" xfId="792" xr:uid="{AE0B8983-52A0-4ECF-85AA-0DD52F58A039}"/>
    <cellStyle name="Comma 51" xfId="201" xr:uid="{00000000-0005-0000-0000-0000C8000000}"/>
    <cellStyle name="Comma 51 2" xfId="793" xr:uid="{26623E09-AA34-44A1-9A16-70912A136062}"/>
    <cellStyle name="Comma 52" xfId="202" xr:uid="{00000000-0005-0000-0000-0000C9000000}"/>
    <cellStyle name="Comma 52 2" xfId="794" xr:uid="{04115214-98BA-4E52-B626-FAA10F3F5ED7}"/>
    <cellStyle name="Comma 53" xfId="203" xr:uid="{00000000-0005-0000-0000-0000CA000000}"/>
    <cellStyle name="Comma 53 2" xfId="795" xr:uid="{72923CD0-FA63-4B6C-96D2-E19869B8EF52}"/>
    <cellStyle name="Comma 54" xfId="204" xr:uid="{00000000-0005-0000-0000-0000CB000000}"/>
    <cellStyle name="Comma 54 2" xfId="796" xr:uid="{27972EAF-7810-42EF-8F0B-FE2D770180E4}"/>
    <cellStyle name="Comma 55" xfId="205" xr:uid="{00000000-0005-0000-0000-0000CC000000}"/>
    <cellStyle name="Comma 55 2" xfId="797" xr:uid="{F4360476-FB38-4187-8889-23A7C8D69CEB}"/>
    <cellStyle name="Comma 56" xfId="206" xr:uid="{00000000-0005-0000-0000-0000CD000000}"/>
    <cellStyle name="Comma 56 2" xfId="798" xr:uid="{399600A0-0F50-4ACB-8351-B16DCF8A567C}"/>
    <cellStyle name="Comma 57" xfId="207" xr:uid="{00000000-0005-0000-0000-0000CE000000}"/>
    <cellStyle name="Comma 57 2" xfId="799" xr:uid="{16127AB8-90DD-4310-900D-D601834DCE6A}"/>
    <cellStyle name="Comma 58" xfId="208" xr:uid="{00000000-0005-0000-0000-0000CF000000}"/>
    <cellStyle name="Comma 58 2" xfId="800" xr:uid="{97343985-5ECD-476F-AD27-0921E1E95E96}"/>
    <cellStyle name="Comma 59" xfId="209" xr:uid="{00000000-0005-0000-0000-0000D0000000}"/>
    <cellStyle name="Comma 59 2" xfId="801" xr:uid="{96FEA017-5533-443F-9B3E-04406949D5B0}"/>
    <cellStyle name="Comma 6" xfId="210" xr:uid="{00000000-0005-0000-0000-0000D1000000}"/>
    <cellStyle name="Comma 6 2" xfId="802" xr:uid="{F0788356-96F5-48EB-9FE6-322EBA11DB2A}"/>
    <cellStyle name="Comma 60" xfId="211" xr:uid="{00000000-0005-0000-0000-0000D2000000}"/>
    <cellStyle name="Comma 60 2" xfId="803" xr:uid="{06A27BBA-1234-462D-AB44-A9E5C75BF833}"/>
    <cellStyle name="Comma 61" xfId="212" xr:uid="{00000000-0005-0000-0000-0000D3000000}"/>
    <cellStyle name="Comma 61 2" xfId="804" xr:uid="{4B7EF1E5-27C2-4BF6-98B4-EEAADC47B170}"/>
    <cellStyle name="Comma 62" xfId="213" xr:uid="{00000000-0005-0000-0000-0000D4000000}"/>
    <cellStyle name="Comma 62 2" xfId="805" xr:uid="{93E764D0-E41B-4E54-85BC-1AB66D1725CF}"/>
    <cellStyle name="Comma 63" xfId="214" xr:uid="{00000000-0005-0000-0000-0000D5000000}"/>
    <cellStyle name="Comma 63 2" xfId="806" xr:uid="{B2144A9C-0B82-44BC-B9FC-ABAD3661E461}"/>
    <cellStyle name="Comma 64" xfId="215" xr:uid="{00000000-0005-0000-0000-0000D6000000}"/>
    <cellStyle name="Comma 64 2" xfId="807" xr:uid="{AB1EAC28-02DE-4CC7-B3A3-E89574A27F67}"/>
    <cellStyle name="Comma 65" xfId="216" xr:uid="{00000000-0005-0000-0000-0000D7000000}"/>
    <cellStyle name="Comma 65 2" xfId="808" xr:uid="{8E3A5AAB-9F2A-43CB-809A-A1E452DC85A3}"/>
    <cellStyle name="Comma 66" xfId="217" xr:uid="{00000000-0005-0000-0000-0000D8000000}"/>
    <cellStyle name="Comma 66 2" xfId="809" xr:uid="{A9CDC1FB-960C-4B47-8B80-01BD7C38726A}"/>
    <cellStyle name="Comma 67" xfId="218" xr:uid="{00000000-0005-0000-0000-0000D9000000}"/>
    <cellStyle name="Comma 67 2" xfId="810" xr:uid="{5870450E-0468-41C4-83B7-C56A7956D382}"/>
    <cellStyle name="Comma 68" xfId="219" xr:uid="{00000000-0005-0000-0000-0000DA000000}"/>
    <cellStyle name="Comma 68 2" xfId="811" xr:uid="{BAB08FC8-8EB1-4EA2-8149-F2CE29364CDA}"/>
    <cellStyle name="Comma 69" xfId="220" xr:uid="{00000000-0005-0000-0000-0000DB000000}"/>
    <cellStyle name="Comma 69 2" xfId="812" xr:uid="{ACD096B8-587E-45B9-AD50-67BEA5FD6B2A}"/>
    <cellStyle name="Comma 7" xfId="221" xr:uid="{00000000-0005-0000-0000-0000DC000000}"/>
    <cellStyle name="Comma 7 2" xfId="813" xr:uid="{EACED78A-4046-4E8D-AEF7-5812DE31F4C5}"/>
    <cellStyle name="Comma 70" xfId="222" xr:uid="{00000000-0005-0000-0000-0000DD000000}"/>
    <cellStyle name="Comma 70 2" xfId="814" xr:uid="{10BBA01C-E769-404E-898D-9AA88A98A879}"/>
    <cellStyle name="Comma 71" xfId="223" xr:uid="{00000000-0005-0000-0000-0000DE000000}"/>
    <cellStyle name="Comma 71 2" xfId="815" xr:uid="{71F3800E-203E-4C7F-9BE4-9EA8582D6149}"/>
    <cellStyle name="Comma 72" xfId="224" xr:uid="{00000000-0005-0000-0000-0000DF000000}"/>
    <cellStyle name="Comma 72 2" xfId="816" xr:uid="{5BFBFF3F-BF13-4B3C-921D-CDC3BA541C9F}"/>
    <cellStyle name="Comma 73" xfId="225" xr:uid="{00000000-0005-0000-0000-0000E0000000}"/>
    <cellStyle name="Comma 73 2" xfId="817" xr:uid="{61A2D4C7-AAEF-4644-9D4E-E4FC123F37F9}"/>
    <cellStyle name="Comma 74" xfId="226" xr:uid="{00000000-0005-0000-0000-0000E1000000}"/>
    <cellStyle name="Comma 74 2" xfId="818" xr:uid="{19ADB0FB-B5AF-44A5-8031-3D7CCD37747C}"/>
    <cellStyle name="Comma 75" xfId="227" xr:uid="{00000000-0005-0000-0000-0000E2000000}"/>
    <cellStyle name="Comma 75 2" xfId="819" xr:uid="{BC5347AA-8970-42F4-928B-24FC2C4D7694}"/>
    <cellStyle name="Comma 76" xfId="228" xr:uid="{00000000-0005-0000-0000-0000E3000000}"/>
    <cellStyle name="Comma 76 2" xfId="820" xr:uid="{F1F6EFCD-137F-49DE-BA90-02E6F7CB7BF8}"/>
    <cellStyle name="Comma 77" xfId="229" xr:uid="{00000000-0005-0000-0000-0000E4000000}"/>
    <cellStyle name="Comma 77 2" xfId="821" xr:uid="{12ED4BFB-BFB5-4EF2-8AEC-CF86E1760FE7}"/>
    <cellStyle name="Comma 78" xfId="230" xr:uid="{00000000-0005-0000-0000-0000E5000000}"/>
    <cellStyle name="Comma 78 2" xfId="822" xr:uid="{0639A22B-A09A-4D71-BEC5-9C8763837264}"/>
    <cellStyle name="Comma 79" xfId="231" xr:uid="{00000000-0005-0000-0000-0000E6000000}"/>
    <cellStyle name="Comma 79 2" xfId="823" xr:uid="{8A3EE48B-3CAD-444B-8E1C-855DA16213EB}"/>
    <cellStyle name="Comma 8" xfId="232" xr:uid="{00000000-0005-0000-0000-0000E7000000}"/>
    <cellStyle name="Comma 8 2" xfId="824" xr:uid="{85B8609E-08B9-44CE-8F19-5F431BA187B6}"/>
    <cellStyle name="Comma 80" xfId="233" xr:uid="{00000000-0005-0000-0000-0000E8000000}"/>
    <cellStyle name="Comma 80 2" xfId="825" xr:uid="{28B0214A-EFC3-407F-9973-56ACE5115A21}"/>
    <cellStyle name="Comma 81" xfId="234" xr:uid="{00000000-0005-0000-0000-0000E9000000}"/>
    <cellStyle name="Comma 81 2" xfId="826" xr:uid="{A9FE9391-3F54-4E14-AF3D-E2FDB338ECB4}"/>
    <cellStyle name="Comma 82" xfId="235" xr:uid="{00000000-0005-0000-0000-0000EA000000}"/>
    <cellStyle name="Comma 82 2" xfId="827" xr:uid="{B118FBE7-91A2-4C2C-AFCA-2712D4C3A6BA}"/>
    <cellStyle name="Comma 83" xfId="236" xr:uid="{00000000-0005-0000-0000-0000EB000000}"/>
    <cellStyle name="Comma 83 2" xfId="828" xr:uid="{142D11B8-39BB-43BC-9FC2-A4D9E70389D1}"/>
    <cellStyle name="Comma 84" xfId="237" xr:uid="{00000000-0005-0000-0000-0000EC000000}"/>
    <cellStyle name="Comma 84 2" xfId="829" xr:uid="{777659E5-2FAC-4333-B1C7-C74AB39D098C}"/>
    <cellStyle name="Comma 85" xfId="238" xr:uid="{00000000-0005-0000-0000-0000ED000000}"/>
    <cellStyle name="Comma 85 2" xfId="830" xr:uid="{FAC8306F-7D0F-4C65-8E17-EF15650BCFE2}"/>
    <cellStyle name="Comma 86" xfId="239" xr:uid="{00000000-0005-0000-0000-0000EE000000}"/>
    <cellStyle name="Comma 86 2" xfId="831" xr:uid="{FC772AB5-4CB2-462A-A30D-EA15807CFF70}"/>
    <cellStyle name="Comma 87" xfId="240" xr:uid="{00000000-0005-0000-0000-0000EF000000}"/>
    <cellStyle name="Comma 87 2" xfId="832" xr:uid="{C93D61C9-EA46-46D8-AFB1-EAC001933342}"/>
    <cellStyle name="Comma 88" xfId="241" xr:uid="{00000000-0005-0000-0000-0000F0000000}"/>
    <cellStyle name="Comma 88 2" xfId="833" xr:uid="{C64C7C05-0DEA-42D5-A7FA-255B0C18EA54}"/>
    <cellStyle name="Comma 89" xfId="242" xr:uid="{00000000-0005-0000-0000-0000F1000000}"/>
    <cellStyle name="Comma 89 2" xfId="834" xr:uid="{35C8E28F-C623-43EE-BBA8-EDC9D1630089}"/>
    <cellStyle name="Comma 9" xfId="243" xr:uid="{00000000-0005-0000-0000-0000F2000000}"/>
    <cellStyle name="Comma 9 2" xfId="835" xr:uid="{DC66F07A-09B3-42D0-B4E9-57BE0D8E7BEE}"/>
    <cellStyle name="Comma 90" xfId="244" xr:uid="{00000000-0005-0000-0000-0000F3000000}"/>
    <cellStyle name="Comma 90 2" xfId="836" xr:uid="{655BDD47-2DC1-4059-A0C3-60403C1593B7}"/>
    <cellStyle name="Comma 91" xfId="245" xr:uid="{00000000-0005-0000-0000-0000F4000000}"/>
    <cellStyle name="Comma 91 2" xfId="837" xr:uid="{0866CE68-06CF-4348-B29F-D7E40CFD899F}"/>
    <cellStyle name="Comma 92" xfId="246" xr:uid="{00000000-0005-0000-0000-0000F5000000}"/>
    <cellStyle name="Comma 92 2" xfId="838" xr:uid="{C125249E-4A5D-4435-A04F-40823050FCB9}"/>
    <cellStyle name="Comma 93" xfId="247" xr:uid="{00000000-0005-0000-0000-0000F6000000}"/>
    <cellStyle name="Comma 93 2" xfId="839" xr:uid="{5C05CABD-D64A-4E08-9B12-277FF8C2370E}"/>
    <cellStyle name="Comma 94" xfId="248" xr:uid="{00000000-0005-0000-0000-0000F7000000}"/>
    <cellStyle name="Comma 94 2" xfId="840" xr:uid="{B079E341-FDAF-4E17-AD9D-6758BC92E538}"/>
    <cellStyle name="Comma 95" xfId="249" xr:uid="{00000000-0005-0000-0000-0000F8000000}"/>
    <cellStyle name="Comma 95 2" xfId="841" xr:uid="{C98D6E3F-FEBF-40CC-99C3-5EF157EC18E9}"/>
    <cellStyle name="Comma 96" xfId="250" xr:uid="{00000000-0005-0000-0000-0000F9000000}"/>
    <cellStyle name="Comma 96 2" xfId="842" xr:uid="{CB733632-A0A1-48FF-B473-F783BC30F6EC}"/>
    <cellStyle name="Comma 97" xfId="251" xr:uid="{00000000-0005-0000-0000-0000FA000000}"/>
    <cellStyle name="Comma 97 2" xfId="843" xr:uid="{2D168A97-F683-4BB7-A8B4-D2A1A3E9924D}"/>
    <cellStyle name="Comma 98" xfId="252" xr:uid="{00000000-0005-0000-0000-0000FB000000}"/>
    <cellStyle name="Comma 98 2" xfId="844" xr:uid="{7AE55225-497F-43E5-AC95-A6B910D9F6D5}"/>
    <cellStyle name="Comma 99" xfId="253" xr:uid="{00000000-0005-0000-0000-0000FC000000}"/>
    <cellStyle name="Comma 99 2" xfId="845" xr:uid="{8DFDE94E-ABEF-4673-858E-5136E6F5E25A}"/>
    <cellStyle name="Currency [0] 2" xfId="254" xr:uid="{00000000-0005-0000-0000-0000FD000000}"/>
    <cellStyle name="Currency [0] 2 2" xfId="846" xr:uid="{E8E14139-DBD8-4D49-B106-06260EBFADC9}"/>
    <cellStyle name="Currency [0] 3" xfId="255" xr:uid="{00000000-0005-0000-0000-0000FE000000}"/>
    <cellStyle name="Currency [0] 3 2" xfId="847" xr:uid="{2550DE14-B816-4903-AB84-E861C869EED2}"/>
    <cellStyle name="Currency [0] 4" xfId="256" xr:uid="{00000000-0005-0000-0000-0000FF000000}"/>
    <cellStyle name="Currency [0] 4 2" xfId="848" xr:uid="{0F0FA460-1CF1-4D6E-8D24-849424824F60}"/>
    <cellStyle name="Currency [0] 5" xfId="257" xr:uid="{00000000-0005-0000-0000-000000010000}"/>
    <cellStyle name="Currency [0] 5 2" xfId="849" xr:uid="{BFD160AC-935C-4AD9-9AF9-70BE13EFF716}"/>
    <cellStyle name="Currency 10" xfId="258" xr:uid="{00000000-0005-0000-0000-000001010000}"/>
    <cellStyle name="Currency 10 2" xfId="850" xr:uid="{893FCAF8-3DC6-423F-821B-9E17780968BE}"/>
    <cellStyle name="Currency 100" xfId="259" xr:uid="{00000000-0005-0000-0000-000002010000}"/>
    <cellStyle name="Currency 100 2" xfId="851" xr:uid="{F16A10A5-9885-45E3-ABAD-CB79164976F5}"/>
    <cellStyle name="Currency 101" xfId="260" xr:uid="{00000000-0005-0000-0000-000003010000}"/>
    <cellStyle name="Currency 101 2" xfId="852" xr:uid="{B4B7DE95-D578-4EF1-B7EC-A9A6259ECAAD}"/>
    <cellStyle name="Currency 102" xfId="261" xr:uid="{00000000-0005-0000-0000-000004010000}"/>
    <cellStyle name="Currency 102 2" xfId="853" xr:uid="{F5279385-A54D-4BD7-85B9-A994E1A34B69}"/>
    <cellStyle name="Currency 103" xfId="262" xr:uid="{00000000-0005-0000-0000-000005010000}"/>
    <cellStyle name="Currency 103 2" xfId="854" xr:uid="{9583A74A-0A45-4A7E-9F6B-AE9DE7D4E872}"/>
    <cellStyle name="Currency 104" xfId="263" xr:uid="{00000000-0005-0000-0000-000006010000}"/>
    <cellStyle name="Currency 104 2" xfId="855" xr:uid="{F51337D4-9E18-4140-9395-F0C3B66C77D2}"/>
    <cellStyle name="Currency 105" xfId="264" xr:uid="{00000000-0005-0000-0000-000007010000}"/>
    <cellStyle name="Currency 105 2" xfId="856" xr:uid="{ED91DFE1-A327-453B-985A-33C1114CC74F}"/>
    <cellStyle name="Currency 106" xfId="265" xr:uid="{00000000-0005-0000-0000-000008010000}"/>
    <cellStyle name="Currency 106 2" xfId="857" xr:uid="{1C2EF88F-EDCD-4A1B-BB02-E1544274D2F9}"/>
    <cellStyle name="Currency 107" xfId="266" xr:uid="{00000000-0005-0000-0000-000009010000}"/>
    <cellStyle name="Currency 107 2" xfId="858" xr:uid="{2EF9709F-6A35-40EF-A8F2-AAD55C96FCF9}"/>
    <cellStyle name="Currency 108" xfId="267" xr:uid="{00000000-0005-0000-0000-00000A010000}"/>
    <cellStyle name="Currency 108 2" xfId="859" xr:uid="{3E37C049-7E54-48C9-AFCC-8A9DF61DE024}"/>
    <cellStyle name="Currency 109" xfId="268" xr:uid="{00000000-0005-0000-0000-00000B010000}"/>
    <cellStyle name="Currency 109 2" xfId="860" xr:uid="{86069150-6CC0-4732-AAF5-A7D1C229423E}"/>
    <cellStyle name="Currency 11" xfId="269" xr:uid="{00000000-0005-0000-0000-00000C010000}"/>
    <cellStyle name="Currency 11 2" xfId="861" xr:uid="{F33EF833-B341-4E8C-B4BA-AD82FE8A0FC9}"/>
    <cellStyle name="Currency 110" xfId="270" xr:uid="{00000000-0005-0000-0000-00000D010000}"/>
    <cellStyle name="Currency 110 2" xfId="862" xr:uid="{70196D71-4CCF-4F38-9C8A-FBF7F2F63AA2}"/>
    <cellStyle name="Currency 111" xfId="271" xr:uid="{00000000-0005-0000-0000-00000E010000}"/>
    <cellStyle name="Currency 111 2" xfId="863" xr:uid="{D995B947-9683-4AB7-82C6-FAB4C48A1678}"/>
    <cellStyle name="Currency 112" xfId="272" xr:uid="{00000000-0005-0000-0000-00000F010000}"/>
    <cellStyle name="Currency 112 2" xfId="864" xr:uid="{84A534FC-DF41-4BE7-AC76-7F01F313891A}"/>
    <cellStyle name="Currency 113" xfId="273" xr:uid="{00000000-0005-0000-0000-000010010000}"/>
    <cellStyle name="Currency 113 2" xfId="865" xr:uid="{230A9713-66A3-43D9-BC48-C55D2762F747}"/>
    <cellStyle name="Currency 114" xfId="274" xr:uid="{00000000-0005-0000-0000-000011010000}"/>
    <cellStyle name="Currency 114 2" xfId="866" xr:uid="{4DEDF394-62F9-48ED-BCBE-5BEF861E40AE}"/>
    <cellStyle name="Currency 115" xfId="275" xr:uid="{00000000-0005-0000-0000-000012010000}"/>
    <cellStyle name="Currency 115 2" xfId="867" xr:uid="{76A671A4-A675-45DB-A184-1ED8017C25E1}"/>
    <cellStyle name="Currency 116" xfId="276" xr:uid="{00000000-0005-0000-0000-000013010000}"/>
    <cellStyle name="Currency 116 2" xfId="868" xr:uid="{33397AD2-1A7F-497E-8EF8-2A1292EBE4EE}"/>
    <cellStyle name="Currency 117" xfId="277" xr:uid="{00000000-0005-0000-0000-000014010000}"/>
    <cellStyle name="Currency 117 2" xfId="869" xr:uid="{904EC421-5B96-47D1-8593-F4C126CA3DE8}"/>
    <cellStyle name="Currency 118" xfId="278" xr:uid="{00000000-0005-0000-0000-000015010000}"/>
    <cellStyle name="Currency 118 2" xfId="870" xr:uid="{6039F5DF-1D79-43DA-BC4C-F71B3B4717A9}"/>
    <cellStyle name="Currency 119" xfId="279" xr:uid="{00000000-0005-0000-0000-000016010000}"/>
    <cellStyle name="Currency 119 2" xfId="871" xr:uid="{8E5D56E1-E94E-42ED-820F-94AC7760F59C}"/>
    <cellStyle name="Currency 12" xfId="280" xr:uid="{00000000-0005-0000-0000-000017010000}"/>
    <cellStyle name="Currency 12 2" xfId="872" xr:uid="{516D439A-2601-4B46-BFB0-414E47E59328}"/>
    <cellStyle name="Currency 120" xfId="281" xr:uid="{00000000-0005-0000-0000-000018010000}"/>
    <cellStyle name="Currency 120 2" xfId="873" xr:uid="{9504EEDB-6EF1-428C-823C-485FE28081E1}"/>
    <cellStyle name="Currency 121" xfId="282" xr:uid="{00000000-0005-0000-0000-000019010000}"/>
    <cellStyle name="Currency 121 2" xfId="874" xr:uid="{F1FF6CAB-E589-4013-991E-875721538CDF}"/>
    <cellStyle name="Currency 122" xfId="283" xr:uid="{00000000-0005-0000-0000-00001A010000}"/>
    <cellStyle name="Currency 122 2" xfId="875" xr:uid="{ED8F9C1A-6726-4DCA-830B-E31A5BFEA7C7}"/>
    <cellStyle name="Currency 123" xfId="284" xr:uid="{00000000-0005-0000-0000-00001B010000}"/>
    <cellStyle name="Currency 123 2" xfId="876" xr:uid="{0B3738D4-90A9-4F14-AB72-B28B839B10AE}"/>
    <cellStyle name="Currency 124" xfId="285" xr:uid="{00000000-0005-0000-0000-00001C010000}"/>
    <cellStyle name="Currency 124 2" xfId="877" xr:uid="{0FF11918-E44B-484A-9709-86A7F855C51A}"/>
    <cellStyle name="Currency 125" xfId="286" xr:uid="{00000000-0005-0000-0000-00001D010000}"/>
    <cellStyle name="Currency 125 2" xfId="878" xr:uid="{2E651943-16E4-476F-95D8-A016F8E4DD27}"/>
    <cellStyle name="Currency 126" xfId="287" xr:uid="{00000000-0005-0000-0000-00001E010000}"/>
    <cellStyle name="Currency 126 2" xfId="879" xr:uid="{DC5F1421-3F86-4390-8843-D68BAAAC7FAB}"/>
    <cellStyle name="Currency 127" xfId="288" xr:uid="{00000000-0005-0000-0000-00001F010000}"/>
    <cellStyle name="Currency 127 2" xfId="880" xr:uid="{55950E51-9A78-44DD-AAF8-199C68440084}"/>
    <cellStyle name="Currency 128" xfId="289" xr:uid="{00000000-0005-0000-0000-000020010000}"/>
    <cellStyle name="Currency 128 2" xfId="881" xr:uid="{4B4D921E-ABDD-4707-A275-A0FFF2E0B10B}"/>
    <cellStyle name="Currency 129" xfId="290" xr:uid="{00000000-0005-0000-0000-000021010000}"/>
    <cellStyle name="Currency 129 2" xfId="882" xr:uid="{427677EA-9B39-471F-A378-6263EED7F2B2}"/>
    <cellStyle name="Currency 13" xfId="291" xr:uid="{00000000-0005-0000-0000-000022010000}"/>
    <cellStyle name="Currency 13 2" xfId="883" xr:uid="{66B2E934-064E-48B2-B54A-784A391BDD2F}"/>
    <cellStyle name="Currency 130" xfId="292" xr:uid="{00000000-0005-0000-0000-000023010000}"/>
    <cellStyle name="Currency 130 2" xfId="884" xr:uid="{2003209C-F53C-442E-8FD8-BFF7B6D6E489}"/>
    <cellStyle name="Currency 131" xfId="293" xr:uid="{00000000-0005-0000-0000-000024010000}"/>
    <cellStyle name="Currency 131 2" xfId="885" xr:uid="{0D4678A2-24D6-4F32-B743-716446019066}"/>
    <cellStyle name="Currency 132" xfId="294" xr:uid="{00000000-0005-0000-0000-000025010000}"/>
    <cellStyle name="Currency 132 2" xfId="886" xr:uid="{2BDE1C13-AD4D-4103-94DE-0E94F9B8B28D}"/>
    <cellStyle name="Currency 133" xfId="295" xr:uid="{00000000-0005-0000-0000-000026010000}"/>
    <cellStyle name="Currency 133 2" xfId="887" xr:uid="{FD0C9C92-2BCE-4370-8870-A4E6D23FB863}"/>
    <cellStyle name="Currency 134" xfId="296" xr:uid="{00000000-0005-0000-0000-000027010000}"/>
    <cellStyle name="Currency 134 2" xfId="888" xr:uid="{B8B6785E-5AC9-467D-9426-1F6F390DDD69}"/>
    <cellStyle name="Currency 135" xfId="297" xr:uid="{00000000-0005-0000-0000-000028010000}"/>
    <cellStyle name="Currency 135 2" xfId="889" xr:uid="{8CD3AA48-8BD8-4D96-AA59-64B3F14B9022}"/>
    <cellStyle name="Currency 136" xfId="298" xr:uid="{00000000-0005-0000-0000-000029010000}"/>
    <cellStyle name="Currency 136 2" xfId="890" xr:uid="{552687B6-58D9-484D-854A-FB65DEEB8CE9}"/>
    <cellStyle name="Currency 137" xfId="299" xr:uid="{00000000-0005-0000-0000-00002A010000}"/>
    <cellStyle name="Currency 137 2" xfId="891" xr:uid="{58B75E65-548B-481A-965D-1593675D65E0}"/>
    <cellStyle name="Currency 138" xfId="300" xr:uid="{00000000-0005-0000-0000-00002B010000}"/>
    <cellStyle name="Currency 138 2" xfId="892" xr:uid="{4695722B-8A33-4DF1-847B-16A19E761C8F}"/>
    <cellStyle name="Currency 139" xfId="301" xr:uid="{00000000-0005-0000-0000-00002C010000}"/>
    <cellStyle name="Currency 139 2" xfId="893" xr:uid="{403832C2-7332-4FBB-AFA3-615180A1C90A}"/>
    <cellStyle name="Currency 14" xfId="302" xr:uid="{00000000-0005-0000-0000-00002D010000}"/>
    <cellStyle name="Currency 14 2" xfId="894" xr:uid="{AC958C33-0D9B-4B47-885D-38C1018B036E}"/>
    <cellStyle name="Currency 140" xfId="303" xr:uid="{00000000-0005-0000-0000-00002E010000}"/>
    <cellStyle name="Currency 140 2" xfId="895" xr:uid="{54E438CC-CB84-448C-A87C-5AE6E76C1283}"/>
    <cellStyle name="Currency 141" xfId="304" xr:uid="{00000000-0005-0000-0000-00002F010000}"/>
    <cellStyle name="Currency 141 2" xfId="896" xr:uid="{B389A358-301A-48DC-BC55-AB21C0B74C0A}"/>
    <cellStyle name="Currency 142" xfId="305" xr:uid="{00000000-0005-0000-0000-000030010000}"/>
    <cellStyle name="Currency 142 2" xfId="897" xr:uid="{3FA653E3-6F00-457C-AE36-AAC64DD5DBF9}"/>
    <cellStyle name="Currency 143" xfId="306" xr:uid="{00000000-0005-0000-0000-000031010000}"/>
    <cellStyle name="Currency 143 2" xfId="898" xr:uid="{B4DBDFEE-BE1F-408C-AC58-C977C4DE75CC}"/>
    <cellStyle name="Currency 144" xfId="307" xr:uid="{00000000-0005-0000-0000-000032010000}"/>
    <cellStyle name="Currency 144 2" xfId="899" xr:uid="{512ACA70-4FA6-40DF-85C2-3ABE0114D283}"/>
    <cellStyle name="Currency 145" xfId="308" xr:uid="{00000000-0005-0000-0000-000033010000}"/>
    <cellStyle name="Currency 145 2" xfId="900" xr:uid="{9382980B-EB87-4108-A030-9263682D8D6D}"/>
    <cellStyle name="Currency 146" xfId="309" xr:uid="{00000000-0005-0000-0000-000034010000}"/>
    <cellStyle name="Currency 146 2" xfId="901" xr:uid="{A41FBDEA-CD8C-459B-B78B-52E8D870E1EE}"/>
    <cellStyle name="Currency 147" xfId="310" xr:uid="{00000000-0005-0000-0000-000035010000}"/>
    <cellStyle name="Currency 147 2" xfId="902" xr:uid="{169C3056-BF94-4B4F-866D-530A2DD6319F}"/>
    <cellStyle name="Currency 148" xfId="311" xr:uid="{00000000-0005-0000-0000-000036010000}"/>
    <cellStyle name="Currency 148 2" xfId="903" xr:uid="{9EFF81A3-B325-45CE-9934-521F2B0EBBC3}"/>
    <cellStyle name="Currency 149" xfId="312" xr:uid="{00000000-0005-0000-0000-000037010000}"/>
    <cellStyle name="Currency 149 2" xfId="904" xr:uid="{00B97B37-36DA-4DC6-9C3F-15A19D963AFF}"/>
    <cellStyle name="Currency 15" xfId="313" xr:uid="{00000000-0005-0000-0000-000038010000}"/>
    <cellStyle name="Currency 15 2" xfId="905" xr:uid="{8547D8B0-0BEE-4E67-9CA1-50C34486B3C0}"/>
    <cellStyle name="Currency 150" xfId="314" xr:uid="{00000000-0005-0000-0000-000039010000}"/>
    <cellStyle name="Currency 150 2" xfId="906" xr:uid="{0DA8E3B5-82CD-407B-A5B2-6E856709ABCF}"/>
    <cellStyle name="Currency 151" xfId="315" xr:uid="{00000000-0005-0000-0000-00003A010000}"/>
    <cellStyle name="Currency 151 2" xfId="907" xr:uid="{45CB61C5-E5E6-48BC-9750-9C1B7EA67534}"/>
    <cellStyle name="Currency 152" xfId="316" xr:uid="{00000000-0005-0000-0000-00003B010000}"/>
    <cellStyle name="Currency 152 2" xfId="908" xr:uid="{8088DD48-AB2F-4C86-9DAD-08F5AFE50A70}"/>
    <cellStyle name="Currency 153" xfId="317" xr:uid="{00000000-0005-0000-0000-00003C010000}"/>
    <cellStyle name="Currency 153 2" xfId="909" xr:uid="{48F10B79-0638-4E91-9F58-9AF1C80BCEF2}"/>
    <cellStyle name="Currency 154" xfId="318" xr:uid="{00000000-0005-0000-0000-00003D010000}"/>
    <cellStyle name="Currency 154 2" xfId="910" xr:uid="{A45096B4-F0B3-4491-8CBE-2FBF7F68F07C}"/>
    <cellStyle name="Currency 155" xfId="319" xr:uid="{00000000-0005-0000-0000-00003E010000}"/>
    <cellStyle name="Currency 155 2" xfId="911" xr:uid="{727EC640-E84D-4DFE-9554-0A0E233FDAB4}"/>
    <cellStyle name="Currency 156" xfId="320" xr:uid="{00000000-0005-0000-0000-00003F010000}"/>
    <cellStyle name="Currency 156 2" xfId="912" xr:uid="{F3531A4C-F488-4FA9-942A-D17B6CFB3D26}"/>
    <cellStyle name="Currency 157" xfId="321" xr:uid="{00000000-0005-0000-0000-000040010000}"/>
    <cellStyle name="Currency 157 2" xfId="913" xr:uid="{373D45E1-AC6E-4D89-B401-9441DE97A74B}"/>
    <cellStyle name="Currency 158" xfId="322" xr:uid="{00000000-0005-0000-0000-000041010000}"/>
    <cellStyle name="Currency 158 2" xfId="914" xr:uid="{5D6A315C-F25D-4CB6-AA97-88EB7D7F84EB}"/>
    <cellStyle name="Currency 159" xfId="323" xr:uid="{00000000-0005-0000-0000-000042010000}"/>
    <cellStyle name="Currency 159 2" xfId="915" xr:uid="{3806E82B-3A70-4344-A1CB-E9CE905EC058}"/>
    <cellStyle name="Currency 16" xfId="324" xr:uid="{00000000-0005-0000-0000-000043010000}"/>
    <cellStyle name="Currency 16 2" xfId="916" xr:uid="{BBC9EC64-9132-45E7-A68A-FAB3355BC67F}"/>
    <cellStyle name="Currency 160" xfId="325" xr:uid="{00000000-0005-0000-0000-000044010000}"/>
    <cellStyle name="Currency 160 2" xfId="917" xr:uid="{04BD067C-2BAA-4CFA-A8FA-C352E50694AB}"/>
    <cellStyle name="Currency 161" xfId="326" xr:uid="{00000000-0005-0000-0000-000045010000}"/>
    <cellStyle name="Currency 161 2" xfId="918" xr:uid="{853B28E2-3DFE-4FAE-ADD5-446BDB113219}"/>
    <cellStyle name="Currency 162" xfId="327" xr:uid="{00000000-0005-0000-0000-000046010000}"/>
    <cellStyle name="Currency 162 2" xfId="919" xr:uid="{BBFF326C-0E1E-4979-9E10-E5756E3DEF11}"/>
    <cellStyle name="Currency 163" xfId="328" xr:uid="{00000000-0005-0000-0000-000047010000}"/>
    <cellStyle name="Currency 163 2" xfId="920" xr:uid="{920544E8-549C-49C4-BF77-14C7ECBF8364}"/>
    <cellStyle name="Currency 164" xfId="329" xr:uid="{00000000-0005-0000-0000-000048010000}"/>
    <cellStyle name="Currency 164 2" xfId="921" xr:uid="{0CD74FE7-2327-453C-8613-DC39B7669CDD}"/>
    <cellStyle name="Currency 165" xfId="330" xr:uid="{00000000-0005-0000-0000-000049010000}"/>
    <cellStyle name="Currency 165 2" xfId="922" xr:uid="{E1579CD3-EBF2-436A-9B3E-9F8EBA96A5E6}"/>
    <cellStyle name="Currency 166" xfId="331" xr:uid="{00000000-0005-0000-0000-00004A010000}"/>
    <cellStyle name="Currency 166 2" xfId="923" xr:uid="{9FDA45F4-7171-4643-B612-A5DFE7A0C9A8}"/>
    <cellStyle name="Currency 167" xfId="332" xr:uid="{00000000-0005-0000-0000-00004B010000}"/>
    <cellStyle name="Currency 167 2" xfId="924" xr:uid="{48DEAB37-7B57-43F6-AEE6-1350D38516EA}"/>
    <cellStyle name="Currency 168" xfId="333" xr:uid="{00000000-0005-0000-0000-00004C010000}"/>
    <cellStyle name="Currency 168 2" xfId="925" xr:uid="{9E03A804-ADC1-482D-AC2A-2CE4E1DF31F4}"/>
    <cellStyle name="Currency 169" xfId="334" xr:uid="{00000000-0005-0000-0000-00004D010000}"/>
    <cellStyle name="Currency 169 2" xfId="926" xr:uid="{89B31C8C-91F2-4E85-8A05-D085D82B8EAB}"/>
    <cellStyle name="Currency 17" xfId="335" xr:uid="{00000000-0005-0000-0000-00004E010000}"/>
    <cellStyle name="Currency 17 2" xfId="927" xr:uid="{0993D9F1-0181-468A-BC9C-EDB54515EEFE}"/>
    <cellStyle name="Currency 170" xfId="336" xr:uid="{00000000-0005-0000-0000-00004F010000}"/>
    <cellStyle name="Currency 170 2" xfId="928" xr:uid="{863FD4C9-148F-4830-BFCB-E93088298755}"/>
    <cellStyle name="Currency 171" xfId="337" xr:uid="{00000000-0005-0000-0000-000050010000}"/>
    <cellStyle name="Currency 171 2" xfId="929" xr:uid="{655278BE-B9EF-4424-9125-5071812C2E10}"/>
    <cellStyle name="Currency 172" xfId="338" xr:uid="{00000000-0005-0000-0000-000051010000}"/>
    <cellStyle name="Currency 172 2" xfId="930" xr:uid="{A5F73963-1262-4EB4-883E-09B900538264}"/>
    <cellStyle name="Currency 173" xfId="339" xr:uid="{00000000-0005-0000-0000-000052010000}"/>
    <cellStyle name="Currency 173 2" xfId="931" xr:uid="{158EF94A-6E8E-4B70-B7CE-B501EB179DBF}"/>
    <cellStyle name="Currency 174" xfId="340" xr:uid="{00000000-0005-0000-0000-000053010000}"/>
    <cellStyle name="Currency 174 2" xfId="932" xr:uid="{5E66D9E9-B4D4-4F13-9A02-B645A89515CA}"/>
    <cellStyle name="Currency 175" xfId="341" xr:uid="{00000000-0005-0000-0000-000054010000}"/>
    <cellStyle name="Currency 175 2" xfId="933" xr:uid="{AEF51BF6-F69B-454D-B174-F5E7702BCF8D}"/>
    <cellStyle name="Currency 176" xfId="342" xr:uid="{00000000-0005-0000-0000-000055010000}"/>
    <cellStyle name="Currency 176 2" xfId="934" xr:uid="{B78EA83C-C188-42FB-B6C9-14C1F3666627}"/>
    <cellStyle name="Currency 177" xfId="343" xr:uid="{00000000-0005-0000-0000-000056010000}"/>
    <cellStyle name="Currency 177 2" xfId="935" xr:uid="{1CE9A618-62B7-41A0-8ACD-14EC766538B2}"/>
    <cellStyle name="Currency 178" xfId="344" xr:uid="{00000000-0005-0000-0000-000057010000}"/>
    <cellStyle name="Currency 178 2" xfId="936" xr:uid="{D194E42E-5097-4A1C-8F37-CEBF556FA242}"/>
    <cellStyle name="Currency 179" xfId="345" xr:uid="{00000000-0005-0000-0000-000058010000}"/>
    <cellStyle name="Currency 179 2" xfId="937" xr:uid="{9C1B8CBF-13CC-4A2C-A155-F4ADA9BEC551}"/>
    <cellStyle name="Currency 18" xfId="346" xr:uid="{00000000-0005-0000-0000-000059010000}"/>
    <cellStyle name="Currency 18 2" xfId="938" xr:uid="{16B2B947-ABC0-440C-B915-5D36A4BB9718}"/>
    <cellStyle name="Currency 180" xfId="347" xr:uid="{00000000-0005-0000-0000-00005A010000}"/>
    <cellStyle name="Currency 180 2" xfId="939" xr:uid="{3FCADCAF-9D99-44E6-B634-F8CF609CA6B0}"/>
    <cellStyle name="Currency 181" xfId="348" xr:uid="{00000000-0005-0000-0000-00005B010000}"/>
    <cellStyle name="Currency 181 2" xfId="940" xr:uid="{89F71930-8433-495B-BC2D-133B70FBB345}"/>
    <cellStyle name="Currency 182" xfId="349" xr:uid="{00000000-0005-0000-0000-00005C010000}"/>
    <cellStyle name="Currency 182 2" xfId="941" xr:uid="{1ACDFA0B-8504-4674-B3C2-BF3C40136670}"/>
    <cellStyle name="Currency 183" xfId="350" xr:uid="{00000000-0005-0000-0000-00005D010000}"/>
    <cellStyle name="Currency 183 2" xfId="942" xr:uid="{9DA5E15C-7E85-40E5-942D-33AEAE1BFBE5}"/>
    <cellStyle name="Currency 184" xfId="351" xr:uid="{00000000-0005-0000-0000-00005E010000}"/>
    <cellStyle name="Currency 184 2" xfId="943" xr:uid="{F51FFB3A-6C62-4B8A-9C8D-0F376E9A7CEF}"/>
    <cellStyle name="Currency 185" xfId="352" xr:uid="{00000000-0005-0000-0000-00005F010000}"/>
    <cellStyle name="Currency 185 2" xfId="944" xr:uid="{F249B5F5-DB30-4E12-B78F-FE557FC835B5}"/>
    <cellStyle name="Currency 186" xfId="353" xr:uid="{00000000-0005-0000-0000-000060010000}"/>
    <cellStyle name="Currency 186 2" xfId="945" xr:uid="{F19C28BF-8117-4E9A-9163-E762620F0233}"/>
    <cellStyle name="Currency 187" xfId="354" xr:uid="{00000000-0005-0000-0000-000061010000}"/>
    <cellStyle name="Currency 187 2" xfId="946" xr:uid="{CD10E1AA-07FB-41E9-B86E-1C4CFD5ED31E}"/>
    <cellStyle name="Currency 188" xfId="355" xr:uid="{00000000-0005-0000-0000-000062010000}"/>
    <cellStyle name="Currency 188 2" xfId="947" xr:uid="{B916D37A-8649-4CE6-853C-16980793BEF4}"/>
    <cellStyle name="Currency 189" xfId="356" xr:uid="{00000000-0005-0000-0000-000063010000}"/>
    <cellStyle name="Currency 189 2" xfId="948" xr:uid="{2D009788-B9E2-4BA2-999D-3245DB807B6F}"/>
    <cellStyle name="Currency 19" xfId="357" xr:uid="{00000000-0005-0000-0000-000064010000}"/>
    <cellStyle name="Currency 19 2" xfId="949" xr:uid="{42EFB2B8-4771-4CE9-A730-80F5C024BBC2}"/>
    <cellStyle name="Currency 190" xfId="358" xr:uid="{00000000-0005-0000-0000-000065010000}"/>
    <cellStyle name="Currency 190 2" xfId="950" xr:uid="{BF9C5F03-4A1D-4746-8FF9-A791F00CAD43}"/>
    <cellStyle name="Currency 191" xfId="359" xr:uid="{00000000-0005-0000-0000-000066010000}"/>
    <cellStyle name="Currency 191 2" xfId="951" xr:uid="{B5B5F986-29DF-4AA5-A3BE-15EDD6422835}"/>
    <cellStyle name="Currency 192" xfId="360" xr:uid="{00000000-0005-0000-0000-000067010000}"/>
    <cellStyle name="Currency 192 2" xfId="952" xr:uid="{471B2E48-7BC0-4C51-887E-A5D1DDA96070}"/>
    <cellStyle name="Currency 193" xfId="361" xr:uid="{00000000-0005-0000-0000-000068010000}"/>
    <cellStyle name="Currency 193 2" xfId="953" xr:uid="{6556F00E-FB03-4DEF-B564-CBA3E8A45E92}"/>
    <cellStyle name="Currency 194" xfId="362" xr:uid="{00000000-0005-0000-0000-000069010000}"/>
    <cellStyle name="Currency 194 2" xfId="954" xr:uid="{F3B32391-0DDD-41BD-B4FD-1D2B1B2DEDE0}"/>
    <cellStyle name="Currency 195" xfId="363" xr:uid="{00000000-0005-0000-0000-00006A010000}"/>
    <cellStyle name="Currency 195 2" xfId="955" xr:uid="{197A5B30-BCE9-4212-86E4-601071F8CDAA}"/>
    <cellStyle name="Currency 196" xfId="364" xr:uid="{00000000-0005-0000-0000-00006B010000}"/>
    <cellStyle name="Currency 196 2" xfId="956" xr:uid="{611EF180-ED79-4D5B-9374-DB8F12DB1524}"/>
    <cellStyle name="Currency 197" xfId="365" xr:uid="{00000000-0005-0000-0000-00006C010000}"/>
    <cellStyle name="Currency 197 2" xfId="957" xr:uid="{07DD30C8-F6BB-4BDE-A893-D3D4167C6194}"/>
    <cellStyle name="Currency 198" xfId="366" xr:uid="{00000000-0005-0000-0000-00006D010000}"/>
    <cellStyle name="Currency 198 2" xfId="958" xr:uid="{9ADC0FE7-88B1-45B1-B4BE-2DB709034B5B}"/>
    <cellStyle name="Currency 199" xfId="367" xr:uid="{00000000-0005-0000-0000-00006E010000}"/>
    <cellStyle name="Currency 199 2" xfId="959" xr:uid="{B5DFC1B0-128D-4844-A5AB-008FFC3C92A1}"/>
    <cellStyle name="Currency 2" xfId="368" xr:uid="{00000000-0005-0000-0000-00006F010000}"/>
    <cellStyle name="Currency 2 2" xfId="960" xr:uid="{7B359DC7-781F-45C8-A04E-2C8B94D1B2F0}"/>
    <cellStyle name="Currency 20" xfId="369" xr:uid="{00000000-0005-0000-0000-000070010000}"/>
    <cellStyle name="Currency 20 2" xfId="961" xr:uid="{9FEAB051-F3EB-4F3D-BB20-DDBB39A5EB4F}"/>
    <cellStyle name="Currency 200" xfId="370" xr:uid="{00000000-0005-0000-0000-000071010000}"/>
    <cellStyle name="Currency 200 2" xfId="962" xr:uid="{847FCCD9-9AF1-4768-AB8D-1025101144A0}"/>
    <cellStyle name="Currency 201" xfId="371" xr:uid="{00000000-0005-0000-0000-000072010000}"/>
    <cellStyle name="Currency 201 2" xfId="963" xr:uid="{12EB9586-2C97-4DCD-886E-16295EE27BFA}"/>
    <cellStyle name="Currency 202" xfId="372" xr:uid="{00000000-0005-0000-0000-000073010000}"/>
    <cellStyle name="Currency 202 2" xfId="964" xr:uid="{6732B15F-0700-462C-88A7-616ACCB8A79F}"/>
    <cellStyle name="Currency 203" xfId="373" xr:uid="{00000000-0005-0000-0000-000074010000}"/>
    <cellStyle name="Currency 203 2" xfId="965" xr:uid="{719FDF5F-CB61-4F79-9A81-21713A9EB2B7}"/>
    <cellStyle name="Currency 204" xfId="374" xr:uid="{00000000-0005-0000-0000-000075010000}"/>
    <cellStyle name="Currency 204 2" xfId="966" xr:uid="{94B51D3C-B242-41F3-893D-7FEBFE3E4E93}"/>
    <cellStyle name="Currency 205" xfId="375" xr:uid="{00000000-0005-0000-0000-000076010000}"/>
    <cellStyle name="Currency 205 2" xfId="967" xr:uid="{14067D23-6D04-4448-900B-F127F6D62D03}"/>
    <cellStyle name="Currency 206" xfId="376" xr:uid="{00000000-0005-0000-0000-000077010000}"/>
    <cellStyle name="Currency 206 2" xfId="968" xr:uid="{EC51F507-380D-41C2-9DCD-6A5D61C3438C}"/>
    <cellStyle name="Currency 207" xfId="377" xr:uid="{00000000-0005-0000-0000-000078010000}"/>
    <cellStyle name="Currency 207 2" xfId="969" xr:uid="{E383C53B-7388-4F0A-B5B5-03100DF9CEEE}"/>
    <cellStyle name="Currency 208" xfId="378" xr:uid="{00000000-0005-0000-0000-000079010000}"/>
    <cellStyle name="Currency 208 2" xfId="970" xr:uid="{933147B8-75E3-4C0C-88F3-292B56F5B84A}"/>
    <cellStyle name="Currency 209" xfId="379" xr:uid="{00000000-0005-0000-0000-00007A010000}"/>
    <cellStyle name="Currency 209 2" xfId="971" xr:uid="{6DB206CC-AD06-4F5E-A87E-04B637968569}"/>
    <cellStyle name="Currency 21" xfId="380" xr:uid="{00000000-0005-0000-0000-00007B010000}"/>
    <cellStyle name="Currency 21 2" xfId="972" xr:uid="{F7CC7998-C3B2-497B-9DAD-264ACBAA97CF}"/>
    <cellStyle name="Currency 210" xfId="381" xr:uid="{00000000-0005-0000-0000-00007C010000}"/>
    <cellStyle name="Currency 210 2" xfId="973" xr:uid="{D981AB48-86B3-4194-89C5-46F530849AB7}"/>
    <cellStyle name="Currency 211" xfId="382" xr:uid="{00000000-0005-0000-0000-00007D010000}"/>
    <cellStyle name="Currency 211 2" xfId="974" xr:uid="{22B36102-D32B-4641-93A7-E44ACDC90661}"/>
    <cellStyle name="Currency 212" xfId="383" xr:uid="{00000000-0005-0000-0000-00007E010000}"/>
    <cellStyle name="Currency 212 2" xfId="975" xr:uid="{52129B64-8D28-4D31-8662-AC1880A07C07}"/>
    <cellStyle name="Currency 213" xfId="384" xr:uid="{00000000-0005-0000-0000-00007F010000}"/>
    <cellStyle name="Currency 213 2" xfId="976" xr:uid="{F3FC0FEE-42E0-4B70-825F-E6CCAF1E14E8}"/>
    <cellStyle name="Currency 214" xfId="385" xr:uid="{00000000-0005-0000-0000-000080010000}"/>
    <cellStyle name="Currency 214 2" xfId="977" xr:uid="{87670020-F51E-47FE-B529-92B3C9621D3E}"/>
    <cellStyle name="Currency 215" xfId="386" xr:uid="{00000000-0005-0000-0000-000081010000}"/>
    <cellStyle name="Currency 215 2" xfId="978" xr:uid="{D4FDFE37-F648-45D7-8FB8-6AD642355CD8}"/>
    <cellStyle name="Currency 216" xfId="387" xr:uid="{00000000-0005-0000-0000-000082010000}"/>
    <cellStyle name="Currency 216 2" xfId="979" xr:uid="{4670A072-B5A8-413F-B910-F97395098941}"/>
    <cellStyle name="Currency 217" xfId="388" xr:uid="{00000000-0005-0000-0000-000083010000}"/>
    <cellStyle name="Currency 217 2" xfId="980" xr:uid="{C5D84DDC-2107-4D28-BD9B-61FD257279F5}"/>
    <cellStyle name="Currency 218" xfId="389" xr:uid="{00000000-0005-0000-0000-000084010000}"/>
    <cellStyle name="Currency 218 2" xfId="981" xr:uid="{2F112318-FB1D-42C9-A920-80DB53CBCCD2}"/>
    <cellStyle name="Currency 219" xfId="390" xr:uid="{00000000-0005-0000-0000-000085010000}"/>
    <cellStyle name="Currency 219 2" xfId="982" xr:uid="{DDA48BAD-5AC3-4FD8-B38B-827B99AE4757}"/>
    <cellStyle name="Currency 22" xfId="391" xr:uid="{00000000-0005-0000-0000-000086010000}"/>
    <cellStyle name="Currency 22 2" xfId="983" xr:uid="{DF817718-808A-4D7F-B903-A49E9B9946E0}"/>
    <cellStyle name="Currency 220" xfId="392" xr:uid="{00000000-0005-0000-0000-000087010000}"/>
    <cellStyle name="Currency 220 2" xfId="984" xr:uid="{457C9EE2-65D8-4539-8A6D-7B74C6F38877}"/>
    <cellStyle name="Currency 221" xfId="393" xr:uid="{00000000-0005-0000-0000-000088010000}"/>
    <cellStyle name="Currency 221 2" xfId="985" xr:uid="{608976D7-0415-4BEF-B6BA-25EBAA18BB4B}"/>
    <cellStyle name="Currency 222" xfId="394" xr:uid="{00000000-0005-0000-0000-000089010000}"/>
    <cellStyle name="Currency 222 2" xfId="986" xr:uid="{172F2921-C382-4A15-A199-6406F6E8F6CB}"/>
    <cellStyle name="Currency 223" xfId="395" xr:uid="{00000000-0005-0000-0000-00008A010000}"/>
    <cellStyle name="Currency 223 2" xfId="987" xr:uid="{4EC7B33C-F533-44A9-A6E3-F347A60ABD4A}"/>
    <cellStyle name="Currency 23" xfId="396" xr:uid="{00000000-0005-0000-0000-00008B010000}"/>
    <cellStyle name="Currency 23 2" xfId="988" xr:uid="{EA95B176-DF0C-499A-89A5-801146FE42EC}"/>
    <cellStyle name="Currency 24" xfId="397" xr:uid="{00000000-0005-0000-0000-00008C010000}"/>
    <cellStyle name="Currency 24 2" xfId="989" xr:uid="{55DB3BE7-A1FA-4529-94FA-9D482087B264}"/>
    <cellStyle name="Currency 25" xfId="398" xr:uid="{00000000-0005-0000-0000-00008D010000}"/>
    <cellStyle name="Currency 25 2" xfId="990" xr:uid="{8BC4C535-E9B0-4E0E-9AEB-31C11B786FAC}"/>
    <cellStyle name="Currency 26" xfId="399" xr:uid="{00000000-0005-0000-0000-00008E010000}"/>
    <cellStyle name="Currency 26 2" xfId="991" xr:uid="{985E2BAC-C55E-4976-90C7-8AB401F61000}"/>
    <cellStyle name="Currency 27" xfId="400" xr:uid="{00000000-0005-0000-0000-00008F010000}"/>
    <cellStyle name="Currency 27 2" xfId="992" xr:uid="{13686D01-3125-4F1D-BEE7-975AB7AA9278}"/>
    <cellStyle name="Currency 28" xfId="401" xr:uid="{00000000-0005-0000-0000-000090010000}"/>
    <cellStyle name="Currency 28 2" xfId="993" xr:uid="{0C2E07DD-3BDC-4816-8661-1D142C438110}"/>
    <cellStyle name="Currency 29" xfId="402" xr:uid="{00000000-0005-0000-0000-000091010000}"/>
    <cellStyle name="Currency 29 2" xfId="994" xr:uid="{57A91E4D-D55E-468B-9DDB-361CC5F88F30}"/>
    <cellStyle name="Currency 3" xfId="403" xr:uid="{00000000-0005-0000-0000-000092010000}"/>
    <cellStyle name="Currency 3 2" xfId="995" xr:uid="{AD2D147C-48A5-43B9-8976-59CF7D207A27}"/>
    <cellStyle name="Currency 30" xfId="404" xr:uid="{00000000-0005-0000-0000-000093010000}"/>
    <cellStyle name="Currency 30 2" xfId="996" xr:uid="{7415355B-956B-4573-A8CE-E1BCB611CB8C}"/>
    <cellStyle name="Currency 31" xfId="405" xr:uid="{00000000-0005-0000-0000-000094010000}"/>
    <cellStyle name="Currency 31 2" xfId="997" xr:uid="{BD7BD33C-1AE9-4390-A0B4-EDD9669E5E20}"/>
    <cellStyle name="Currency 32" xfId="406" xr:uid="{00000000-0005-0000-0000-000095010000}"/>
    <cellStyle name="Currency 32 2" xfId="998" xr:uid="{55AB528B-3D8F-44FE-90BB-58AB47B4B9E0}"/>
    <cellStyle name="Currency 33" xfId="407" xr:uid="{00000000-0005-0000-0000-000096010000}"/>
    <cellStyle name="Currency 33 2" xfId="999" xr:uid="{EA00E13F-8834-4D59-9CA6-6ED3E6837CB4}"/>
    <cellStyle name="Currency 34" xfId="408" xr:uid="{00000000-0005-0000-0000-000097010000}"/>
    <cellStyle name="Currency 34 2" xfId="1000" xr:uid="{B223B726-8ABE-4D62-930F-0F7331BD2C08}"/>
    <cellStyle name="Currency 35" xfId="409" xr:uid="{00000000-0005-0000-0000-000098010000}"/>
    <cellStyle name="Currency 35 2" xfId="1001" xr:uid="{395277D5-1E28-47A3-BCFE-D6AAA872F466}"/>
    <cellStyle name="Currency 36" xfId="410" xr:uid="{00000000-0005-0000-0000-000099010000}"/>
    <cellStyle name="Currency 36 2" xfId="1002" xr:uid="{28BFDFDA-7ACE-47D4-BAF6-A2FD7FC0ABD3}"/>
    <cellStyle name="Currency 37" xfId="411" xr:uid="{00000000-0005-0000-0000-00009A010000}"/>
    <cellStyle name="Currency 37 2" xfId="1003" xr:uid="{EB0308BA-F006-41D2-9315-D642A010C363}"/>
    <cellStyle name="Currency 38" xfId="412" xr:uid="{00000000-0005-0000-0000-00009B010000}"/>
    <cellStyle name="Currency 38 2" xfId="1004" xr:uid="{19AB593C-351D-4891-BA89-5BDEF18BFB4A}"/>
    <cellStyle name="Currency 39" xfId="413" xr:uid="{00000000-0005-0000-0000-00009C010000}"/>
    <cellStyle name="Currency 39 2" xfId="1005" xr:uid="{C01D4E1B-07C8-4159-AB61-A3A2AA693FF5}"/>
    <cellStyle name="Currency 4" xfId="414" xr:uid="{00000000-0005-0000-0000-00009D010000}"/>
    <cellStyle name="Currency 4 2" xfId="1006" xr:uid="{90690CCA-0028-407F-BE0C-CA1861E0328E}"/>
    <cellStyle name="Currency 40" xfId="415" xr:uid="{00000000-0005-0000-0000-00009E010000}"/>
    <cellStyle name="Currency 40 2" xfId="1007" xr:uid="{FA0D7425-B533-4D00-870F-C5BB3816FBED}"/>
    <cellStyle name="Currency 41" xfId="416" xr:uid="{00000000-0005-0000-0000-00009F010000}"/>
    <cellStyle name="Currency 41 2" xfId="1008" xr:uid="{558160D3-3474-4EE0-9094-8C8646857595}"/>
    <cellStyle name="Currency 42" xfId="417" xr:uid="{00000000-0005-0000-0000-0000A0010000}"/>
    <cellStyle name="Currency 42 2" xfId="1009" xr:uid="{977600A4-2262-430E-B0E7-77C9EA489FAB}"/>
    <cellStyle name="Currency 43" xfId="418" xr:uid="{00000000-0005-0000-0000-0000A1010000}"/>
    <cellStyle name="Currency 43 2" xfId="1010" xr:uid="{1D98DCFA-4B90-4AD8-B082-221226DA8113}"/>
    <cellStyle name="Currency 44" xfId="419" xr:uid="{00000000-0005-0000-0000-0000A2010000}"/>
    <cellStyle name="Currency 44 2" xfId="1011" xr:uid="{D68B3CD0-E7B0-442C-AAFB-9F6199C8CD13}"/>
    <cellStyle name="Currency 45" xfId="420" xr:uid="{00000000-0005-0000-0000-0000A3010000}"/>
    <cellStyle name="Currency 45 2" xfId="1012" xr:uid="{FC3BBF2B-06A8-4D82-9734-5800DB4C7C0F}"/>
    <cellStyle name="Currency 46" xfId="421" xr:uid="{00000000-0005-0000-0000-0000A4010000}"/>
    <cellStyle name="Currency 46 2" xfId="1013" xr:uid="{B894B4EF-16D2-47BA-B3CB-27A36F496BEF}"/>
    <cellStyle name="Currency 47" xfId="422" xr:uid="{00000000-0005-0000-0000-0000A5010000}"/>
    <cellStyle name="Currency 47 2" xfId="1014" xr:uid="{45359DD5-9DF5-45B2-ABC8-C507D38762EB}"/>
    <cellStyle name="Currency 48" xfId="423" xr:uid="{00000000-0005-0000-0000-0000A6010000}"/>
    <cellStyle name="Currency 48 2" xfId="1015" xr:uid="{B27855B1-FB23-4F16-88AF-33C96565BDDC}"/>
    <cellStyle name="Currency 49" xfId="424" xr:uid="{00000000-0005-0000-0000-0000A7010000}"/>
    <cellStyle name="Currency 49 2" xfId="1016" xr:uid="{B50BC10A-E7B4-4F74-AE65-6DDBA3EA9042}"/>
    <cellStyle name="Currency 5" xfId="425" xr:uid="{00000000-0005-0000-0000-0000A8010000}"/>
    <cellStyle name="Currency 5 2" xfId="1017" xr:uid="{F4ADEDD5-3A49-4DCA-950D-9D98D96611B5}"/>
    <cellStyle name="Currency 50" xfId="426" xr:uid="{00000000-0005-0000-0000-0000A9010000}"/>
    <cellStyle name="Currency 50 2" xfId="1018" xr:uid="{93E8112D-DD9B-4118-A688-66F0306D50DE}"/>
    <cellStyle name="Currency 51" xfId="427" xr:uid="{00000000-0005-0000-0000-0000AA010000}"/>
    <cellStyle name="Currency 51 2" xfId="1019" xr:uid="{850CF778-04B7-4F76-81CD-72D5857D0F8F}"/>
    <cellStyle name="Currency 52" xfId="428" xr:uid="{00000000-0005-0000-0000-0000AB010000}"/>
    <cellStyle name="Currency 52 2" xfId="1020" xr:uid="{867D5747-2D1B-4E26-9B2F-0AC45211B8FC}"/>
    <cellStyle name="Currency 53" xfId="429" xr:uid="{00000000-0005-0000-0000-0000AC010000}"/>
    <cellStyle name="Currency 53 2" xfId="1021" xr:uid="{6DD0A805-060A-4A3B-A8FD-96E7C7FF31AF}"/>
    <cellStyle name="Currency 54" xfId="430" xr:uid="{00000000-0005-0000-0000-0000AD010000}"/>
    <cellStyle name="Currency 54 2" xfId="1022" xr:uid="{9CCF40A0-3C12-4934-8D92-07FE9F66EB94}"/>
    <cellStyle name="Currency 55" xfId="431" xr:uid="{00000000-0005-0000-0000-0000AE010000}"/>
    <cellStyle name="Currency 55 2" xfId="1023" xr:uid="{54E6ED7B-B536-4338-A007-85FB4B55CAE1}"/>
    <cellStyle name="Currency 56" xfId="432" xr:uid="{00000000-0005-0000-0000-0000AF010000}"/>
    <cellStyle name="Currency 56 2" xfId="1024" xr:uid="{70503C72-77A4-48CC-BB58-EA6B19FD0F92}"/>
    <cellStyle name="Currency 57" xfId="433" xr:uid="{00000000-0005-0000-0000-0000B0010000}"/>
    <cellStyle name="Currency 57 2" xfId="1025" xr:uid="{76AD107E-730B-4957-B59A-E5A223972D44}"/>
    <cellStyle name="Currency 58" xfId="434" xr:uid="{00000000-0005-0000-0000-0000B1010000}"/>
    <cellStyle name="Currency 58 2" xfId="1026" xr:uid="{AC7F657D-16C8-4375-BA29-9B5F86A03185}"/>
    <cellStyle name="Currency 59" xfId="435" xr:uid="{00000000-0005-0000-0000-0000B2010000}"/>
    <cellStyle name="Currency 59 2" xfId="1027" xr:uid="{97E7892C-8C3B-4942-AAF9-7E322EDDEAAC}"/>
    <cellStyle name="Currency 6" xfId="436" xr:uid="{00000000-0005-0000-0000-0000B3010000}"/>
    <cellStyle name="Currency 6 2" xfId="1028" xr:uid="{1B611006-A300-4884-97F8-C1647144D8C0}"/>
    <cellStyle name="Currency 60" xfId="437" xr:uid="{00000000-0005-0000-0000-0000B4010000}"/>
    <cellStyle name="Currency 60 2" xfId="1029" xr:uid="{D0DF17D4-437E-44BE-A779-00F9D19F762B}"/>
    <cellStyle name="Currency 61" xfId="438" xr:uid="{00000000-0005-0000-0000-0000B5010000}"/>
    <cellStyle name="Currency 61 2" xfId="1030" xr:uid="{8718FB79-62D4-4DB8-B1E7-C49922F2027E}"/>
    <cellStyle name="Currency 62" xfId="439" xr:uid="{00000000-0005-0000-0000-0000B6010000}"/>
    <cellStyle name="Currency 62 2" xfId="1031" xr:uid="{5E3C0474-9248-4889-97FF-502550B04EFA}"/>
    <cellStyle name="Currency 63" xfId="440" xr:uid="{00000000-0005-0000-0000-0000B7010000}"/>
    <cellStyle name="Currency 63 2" xfId="1032" xr:uid="{25D4EEBF-5E00-4594-A9C8-097CDA846AF6}"/>
    <cellStyle name="Currency 64" xfId="441" xr:uid="{00000000-0005-0000-0000-0000B8010000}"/>
    <cellStyle name="Currency 64 2" xfId="1033" xr:uid="{B7F63324-D523-4EF1-A41C-F73F3696C685}"/>
    <cellStyle name="Currency 65" xfId="442" xr:uid="{00000000-0005-0000-0000-0000B9010000}"/>
    <cellStyle name="Currency 65 2" xfId="1034" xr:uid="{4B2087E9-4309-4DD9-91BF-EB98F3DD980E}"/>
    <cellStyle name="Currency 66" xfId="443" xr:uid="{00000000-0005-0000-0000-0000BA010000}"/>
    <cellStyle name="Currency 66 2" xfId="1035" xr:uid="{28FF9D30-2F6E-4BF3-B23B-22B5867F14FA}"/>
    <cellStyle name="Currency 67" xfId="444" xr:uid="{00000000-0005-0000-0000-0000BB010000}"/>
    <cellStyle name="Currency 67 2" xfId="1036" xr:uid="{EA92B644-2323-472E-9E49-48D6B4DB554E}"/>
    <cellStyle name="Currency 68" xfId="445" xr:uid="{00000000-0005-0000-0000-0000BC010000}"/>
    <cellStyle name="Currency 68 2" xfId="1037" xr:uid="{1CAC6848-47AF-47E0-B4E2-F93BF8D0495B}"/>
    <cellStyle name="Currency 69" xfId="446" xr:uid="{00000000-0005-0000-0000-0000BD010000}"/>
    <cellStyle name="Currency 69 2" xfId="1038" xr:uid="{E8104A81-EEA9-4B60-BEE1-C01B2FD012CC}"/>
    <cellStyle name="Currency 7" xfId="447" xr:uid="{00000000-0005-0000-0000-0000BE010000}"/>
    <cellStyle name="Currency 7 2" xfId="1039" xr:uid="{A353844D-C505-4D04-91FA-FF590D52FC48}"/>
    <cellStyle name="Currency 70" xfId="448" xr:uid="{00000000-0005-0000-0000-0000BF010000}"/>
    <cellStyle name="Currency 70 2" xfId="1040" xr:uid="{E0CD18AD-10F8-43B3-B6ED-0CC1B5BBF49D}"/>
    <cellStyle name="Currency 71" xfId="449" xr:uid="{00000000-0005-0000-0000-0000C0010000}"/>
    <cellStyle name="Currency 71 2" xfId="1041" xr:uid="{74949A16-B526-4C46-9435-B26F2FE95174}"/>
    <cellStyle name="Currency 72" xfId="450" xr:uid="{00000000-0005-0000-0000-0000C1010000}"/>
    <cellStyle name="Currency 72 2" xfId="1042" xr:uid="{F9B50439-50E2-4C10-9A65-69EA010EBC74}"/>
    <cellStyle name="Currency 73" xfId="451" xr:uid="{00000000-0005-0000-0000-0000C2010000}"/>
    <cellStyle name="Currency 73 2" xfId="1043" xr:uid="{DE35D7DB-3B41-4C8B-AA72-022371A21598}"/>
    <cellStyle name="Currency 74" xfId="452" xr:uid="{00000000-0005-0000-0000-0000C3010000}"/>
    <cellStyle name="Currency 74 2" xfId="1044" xr:uid="{830DF90F-5267-4D80-B1CF-9B23A527898A}"/>
    <cellStyle name="Currency 75" xfId="453" xr:uid="{00000000-0005-0000-0000-0000C4010000}"/>
    <cellStyle name="Currency 75 2" xfId="1045" xr:uid="{D99FBC90-EF11-48A6-BD6B-604BA9A49116}"/>
    <cellStyle name="Currency 76" xfId="454" xr:uid="{00000000-0005-0000-0000-0000C5010000}"/>
    <cellStyle name="Currency 76 2" xfId="1046" xr:uid="{A51CD0BF-1237-45E0-B3FF-3D8A2086C98B}"/>
    <cellStyle name="Currency 77" xfId="455" xr:uid="{00000000-0005-0000-0000-0000C6010000}"/>
    <cellStyle name="Currency 77 2" xfId="1047" xr:uid="{9F6A622A-A1AE-4500-8C90-8897CBF6B51C}"/>
    <cellStyle name="Currency 78" xfId="456" xr:uid="{00000000-0005-0000-0000-0000C7010000}"/>
    <cellStyle name="Currency 78 2" xfId="1048" xr:uid="{E48F8051-EFA9-4B26-81CA-C2A6BC30C928}"/>
    <cellStyle name="Currency 79" xfId="457" xr:uid="{00000000-0005-0000-0000-0000C8010000}"/>
    <cellStyle name="Currency 79 2" xfId="1049" xr:uid="{1519FC92-5E7A-4797-A3D0-03B44CF3968A}"/>
    <cellStyle name="Currency 8" xfId="458" xr:uid="{00000000-0005-0000-0000-0000C9010000}"/>
    <cellStyle name="Currency 8 2" xfId="1050" xr:uid="{DE59DD97-3A70-4432-9A8A-181CD29C6D4B}"/>
    <cellStyle name="Currency 80" xfId="459" xr:uid="{00000000-0005-0000-0000-0000CA010000}"/>
    <cellStyle name="Currency 80 2" xfId="1051" xr:uid="{F49F8AC4-5EF5-4F8A-A66E-A643D46C0060}"/>
    <cellStyle name="Currency 81" xfId="460" xr:uid="{00000000-0005-0000-0000-0000CB010000}"/>
    <cellStyle name="Currency 81 2" xfId="1052" xr:uid="{8A8E8DD5-076E-4605-AFB2-7ED3624513CC}"/>
    <cellStyle name="Currency 82" xfId="461" xr:uid="{00000000-0005-0000-0000-0000CC010000}"/>
    <cellStyle name="Currency 82 2" xfId="1053" xr:uid="{AC87A3DF-E5F4-4231-AF9B-E205B2201EE8}"/>
    <cellStyle name="Currency 83" xfId="462" xr:uid="{00000000-0005-0000-0000-0000CD010000}"/>
    <cellStyle name="Currency 83 2" xfId="1054" xr:uid="{51A053D5-D70A-48F7-ACF1-921D393F8303}"/>
    <cellStyle name="Currency 84" xfId="463" xr:uid="{00000000-0005-0000-0000-0000CE010000}"/>
    <cellStyle name="Currency 84 2" xfId="1055" xr:uid="{A3226144-3C1D-4187-8E93-62B2012A8EF2}"/>
    <cellStyle name="Currency 85" xfId="464" xr:uid="{00000000-0005-0000-0000-0000CF010000}"/>
    <cellStyle name="Currency 85 2" xfId="1056" xr:uid="{63322CD0-CD07-4B58-999A-71C7310C2F6A}"/>
    <cellStyle name="Currency 86" xfId="465" xr:uid="{00000000-0005-0000-0000-0000D0010000}"/>
    <cellStyle name="Currency 86 2" xfId="1057" xr:uid="{F8F245C0-3705-479A-8254-FFF1A17912E4}"/>
    <cellStyle name="Currency 87" xfId="466" xr:uid="{00000000-0005-0000-0000-0000D1010000}"/>
    <cellStyle name="Currency 87 2" xfId="1058" xr:uid="{ECE34F30-015C-45DF-877B-C0463BBABA62}"/>
    <cellStyle name="Currency 88" xfId="467" xr:uid="{00000000-0005-0000-0000-0000D2010000}"/>
    <cellStyle name="Currency 88 2" xfId="1059" xr:uid="{E42DA77A-771C-41FE-B110-A345B5EA1BE8}"/>
    <cellStyle name="Currency 89" xfId="468" xr:uid="{00000000-0005-0000-0000-0000D3010000}"/>
    <cellStyle name="Currency 89 2" xfId="1060" xr:uid="{0F37B0C7-5952-45AF-925F-6977C38E0CB9}"/>
    <cellStyle name="Currency 9" xfId="469" xr:uid="{00000000-0005-0000-0000-0000D4010000}"/>
    <cellStyle name="Currency 9 2" xfId="1061" xr:uid="{D6AF4FB8-E21F-496E-A180-024F2E9B20AD}"/>
    <cellStyle name="Currency 90" xfId="470" xr:uid="{00000000-0005-0000-0000-0000D5010000}"/>
    <cellStyle name="Currency 90 2" xfId="1062" xr:uid="{14D8ED0B-355E-451A-940E-56EEF047261F}"/>
    <cellStyle name="Currency 91" xfId="471" xr:uid="{00000000-0005-0000-0000-0000D6010000}"/>
    <cellStyle name="Currency 91 2" xfId="1063" xr:uid="{9CA397A3-26A4-44F8-BE3D-3D94BD9F867F}"/>
    <cellStyle name="Currency 92" xfId="472" xr:uid="{00000000-0005-0000-0000-0000D7010000}"/>
    <cellStyle name="Currency 92 2" xfId="1064" xr:uid="{02873303-6FBB-4187-8ECE-3558A893B8FD}"/>
    <cellStyle name="Currency 93" xfId="473" xr:uid="{00000000-0005-0000-0000-0000D8010000}"/>
    <cellStyle name="Currency 93 2" xfId="1065" xr:uid="{FBC8D63D-B7BC-4B67-B8D1-DBE2D50DB0EB}"/>
    <cellStyle name="Currency 94" xfId="474" xr:uid="{00000000-0005-0000-0000-0000D9010000}"/>
    <cellStyle name="Currency 94 2" xfId="1066" xr:uid="{B9A57F50-51BB-4230-BF97-7A138319BE40}"/>
    <cellStyle name="Currency 95" xfId="475" xr:uid="{00000000-0005-0000-0000-0000DA010000}"/>
    <cellStyle name="Currency 95 2" xfId="1067" xr:uid="{CE0E3703-8B4B-4E52-B937-4BF2C53DFC03}"/>
    <cellStyle name="Currency 96" xfId="476" xr:uid="{00000000-0005-0000-0000-0000DB010000}"/>
    <cellStyle name="Currency 96 2" xfId="1068" xr:uid="{9DC94F1C-BD0E-45B0-A35D-B4972DA35D08}"/>
    <cellStyle name="Currency 97" xfId="477" xr:uid="{00000000-0005-0000-0000-0000DC010000}"/>
    <cellStyle name="Currency 97 2" xfId="1069" xr:uid="{943C48E6-795D-4B86-ACCE-E968FA89464B}"/>
    <cellStyle name="Currency 98" xfId="478" xr:uid="{00000000-0005-0000-0000-0000DD010000}"/>
    <cellStyle name="Currency 98 2" xfId="1070" xr:uid="{769A4047-5D78-4624-AABA-2501AB451CE7}"/>
    <cellStyle name="Currency 99" xfId="479" xr:uid="{00000000-0005-0000-0000-0000DE010000}"/>
    <cellStyle name="Currency 99 2" xfId="1071" xr:uid="{2B929F65-F662-4A05-A1C2-2F485D29D798}"/>
    <cellStyle name="Excel Built-in Normal" xfId="480" xr:uid="{00000000-0005-0000-0000-0000DF010000}"/>
    <cellStyle name="Explanatory Text 2" xfId="481" xr:uid="{00000000-0005-0000-0000-0000E0010000}"/>
    <cellStyle name="Explanatory Text 2 2" xfId="1072" xr:uid="{E55E1BCA-8E87-4059-A006-B6A015B568CA}"/>
    <cellStyle name="Good 2" xfId="482" xr:uid="{00000000-0005-0000-0000-0000E1010000}"/>
    <cellStyle name="Good 2 2" xfId="1073" xr:uid="{57991FAA-C2A2-4AF2-A11B-947D4B5A3F1C}"/>
    <cellStyle name="Heading 1 2" xfId="483" xr:uid="{00000000-0005-0000-0000-0000E2010000}"/>
    <cellStyle name="Heading 1 2 2" xfId="1074" xr:uid="{79813407-AB75-410B-96FE-1450D7ABE369}"/>
    <cellStyle name="Heading 2 2" xfId="484" xr:uid="{00000000-0005-0000-0000-0000E3010000}"/>
    <cellStyle name="Heading 2 2 2" xfId="1075" xr:uid="{4A21A8B6-463A-4581-ACDF-76377CEFC305}"/>
    <cellStyle name="Heading 3 2" xfId="485" xr:uid="{00000000-0005-0000-0000-0000E4010000}"/>
    <cellStyle name="Heading 3 2 2" xfId="1076" xr:uid="{D9E867AE-E074-43DC-8355-BC4EACF75422}"/>
    <cellStyle name="Heading 4 2" xfId="486" xr:uid="{00000000-0005-0000-0000-0000E5010000}"/>
    <cellStyle name="Heading 4 2 2" xfId="1077" xr:uid="{9D112CBC-DA91-4DA1-8748-355182C2D2DA}"/>
    <cellStyle name="Hyperlink" xfId="487" builtinId="8"/>
    <cellStyle name="Hyperlink 2" xfId="488" xr:uid="{00000000-0005-0000-0000-0000E7010000}"/>
    <cellStyle name="Hyperlink 2 2" xfId="1079" xr:uid="{10203BA5-1629-474A-8E26-ED009C998E85}"/>
    <cellStyle name="Hyperlink 3" xfId="489" xr:uid="{00000000-0005-0000-0000-0000E8010000}"/>
    <cellStyle name="Hyperlink 3 2" xfId="1080" xr:uid="{B40D9260-19CA-4A6B-8857-92CC5A7B62EE}"/>
    <cellStyle name="Hyperlink 4" xfId="490" xr:uid="{00000000-0005-0000-0000-0000E9010000}"/>
    <cellStyle name="Hyperlink 4 2" xfId="1081" xr:uid="{D7E9D59C-793E-4319-8FF7-417A87357ED1}"/>
    <cellStyle name="Hyperlink 5" xfId="491" xr:uid="{00000000-0005-0000-0000-0000EA010000}"/>
    <cellStyle name="Hyperlink 5 2" xfId="492" xr:uid="{00000000-0005-0000-0000-0000EB010000}"/>
    <cellStyle name="Hyperlink 5 2 2" xfId="1083" xr:uid="{310B561E-61BA-43F1-9215-165477E3F7ED}"/>
    <cellStyle name="Hyperlink 5 3" xfId="1082" xr:uid="{3961BF3A-24B2-407B-863C-FB736B5AFFE7}"/>
    <cellStyle name="Hyperlink 6" xfId="493" xr:uid="{00000000-0005-0000-0000-0000EC010000}"/>
    <cellStyle name="Hyperlink 6 2" xfId="1084" xr:uid="{600357BF-C8EC-42AE-9B13-D31D3C3F5B0C}"/>
    <cellStyle name="Hyperlink 7" xfId="494" xr:uid="{00000000-0005-0000-0000-0000ED010000}"/>
    <cellStyle name="Hyperlink 7 2" xfId="1085" xr:uid="{5ECB998B-2C7A-4ABA-AA99-D84C92B95EDD}"/>
    <cellStyle name="Hyperlink 8" xfId="1078" xr:uid="{E502C8E1-8A79-4740-B896-ED4DA9AEF8A5}"/>
    <cellStyle name="Input 2" xfId="495" xr:uid="{00000000-0005-0000-0000-0000EE010000}"/>
    <cellStyle name="Input 2 2" xfId="1086" xr:uid="{8E0933EE-8A5B-4182-9F3C-142505BDFB62}"/>
    <cellStyle name="Linked Cell 2" xfId="496" xr:uid="{00000000-0005-0000-0000-0000EF010000}"/>
    <cellStyle name="Linked Cell 2 2" xfId="1087" xr:uid="{EE443497-1905-4FE1-B39B-9FA428453D8A}"/>
    <cellStyle name="Neutral 2" xfId="497" xr:uid="{00000000-0005-0000-0000-0000F0010000}"/>
    <cellStyle name="Neutral 2 2" xfId="1088" xr:uid="{BC91CF74-BE23-4ABD-8E2A-4514C68E4BEE}"/>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1093" xr:uid="{4F303A03-BE3D-4DCF-8E59-A439ADD997F1}"/>
    <cellStyle name="Normal 13 2 2 2 3" xfId="507" xr:uid="{00000000-0005-0000-0000-0000FB010000}"/>
    <cellStyle name="Normal 13 2 2 2 3 2" xfId="1094" xr:uid="{943E0E32-1560-4199-B5CA-C2658FA29E06}"/>
    <cellStyle name="Normal 13 2 2 2 4" xfId="1092" xr:uid="{2BE15AA3-734C-4878-AFED-D788BAEFB534}"/>
    <cellStyle name="Normal 13 2 2 3" xfId="1091" xr:uid="{250CBB74-849C-4F22-93D9-AFAF1F74B659}"/>
    <cellStyle name="Normal 13 2 3" xfId="508" xr:uid="{00000000-0005-0000-0000-0000FC010000}"/>
    <cellStyle name="Normal 13 2 3 2" xfId="1095" xr:uid="{6D4A4424-F2D1-4FBC-9A0C-E928E0C02780}"/>
    <cellStyle name="Normal 13 2 4" xfId="1090" xr:uid="{1473E327-022D-49F4-B06A-8C3A83C017E8}"/>
    <cellStyle name="Normal 13 3" xfId="509" xr:uid="{00000000-0005-0000-0000-0000FD010000}"/>
    <cellStyle name="Normal 13 3 2" xfId="510" xr:uid="{00000000-0005-0000-0000-0000FE010000}"/>
    <cellStyle name="Normal 13 3 2 2" xfId="1097" xr:uid="{66EEDAE8-B269-42B5-8117-4027E567506A}"/>
    <cellStyle name="Normal 13 3 3" xfId="1096" xr:uid="{12BFA09D-F106-451F-A536-B83D4E868549}"/>
    <cellStyle name="Normal 13 4" xfId="511" xr:uid="{00000000-0005-0000-0000-0000FF010000}"/>
    <cellStyle name="Normal 13 4 2" xfId="1098" xr:uid="{C6DCE117-DF1E-4C4C-9C61-59C2DD0A5C73}"/>
    <cellStyle name="Normal 13 5" xfId="1089" xr:uid="{C04CABBE-FA1C-4E22-B198-12E67313F32F}"/>
    <cellStyle name="Normal 13 6" xfId="512" xr:uid="{00000000-0005-0000-0000-000000020000}"/>
    <cellStyle name="Normal 13 6 2" xfId="1099" xr:uid="{9D82A5AA-399D-40C8-87F8-818D84D79BE5}"/>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1100" xr:uid="{B677057D-D30E-4D37-AF09-4DE836FAE69A}"/>
    <cellStyle name="Normal 2 2 3" xfId="520" xr:uid="{00000000-0005-0000-0000-000008020000}"/>
    <cellStyle name="Normal 2 2 3 2" xfId="1101" xr:uid="{90D96C55-241F-44E2-8695-069E46801772}"/>
    <cellStyle name="Normal 2 3" xfId="521" xr:uid="{00000000-0005-0000-0000-000009020000}"/>
    <cellStyle name="Normal 2 3 2" xfId="522" xr:uid="{00000000-0005-0000-0000-00000A020000}"/>
    <cellStyle name="Normal 2 3 2 2" xfId="1102" xr:uid="{50B74939-7CBC-4186-A5C4-22D1CD224B73}"/>
    <cellStyle name="Normal 2 4" xfId="523" xr:uid="{00000000-0005-0000-0000-00000B020000}"/>
    <cellStyle name="Normal 2 4 2" xfId="524" xr:uid="{00000000-0005-0000-0000-00000C020000}"/>
    <cellStyle name="Normal 2 4 2 2" xfId="1103" xr:uid="{EFDFA2BB-70CC-4F3C-A3A0-D56BD452F014}"/>
    <cellStyle name="Normal 2 5" xfId="525" xr:uid="{00000000-0005-0000-0000-00000D020000}"/>
    <cellStyle name="Normal 2 5 2" xfId="1104" xr:uid="{F383231B-5494-428D-96C9-6EACA9D0E81B}"/>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1106" xr:uid="{F6A7A58B-739F-406E-A60B-6F9212B7C4DB}"/>
    <cellStyle name="Normal 3 3" xfId="530" xr:uid="{00000000-0005-0000-0000-000012020000}"/>
    <cellStyle name="Normal 3 3 2" xfId="1107" xr:uid="{70AAC809-C614-42BB-9894-EFD3A8A1A207}"/>
    <cellStyle name="Normal 3 4" xfId="531" xr:uid="{00000000-0005-0000-0000-000013020000}"/>
    <cellStyle name="Normal 3 4 2" xfId="1108" xr:uid="{C680A68E-C3A7-4895-9A3E-5989FC8F4C2E}"/>
    <cellStyle name="Normal 3 5" xfId="1105" xr:uid="{12C44B0C-7355-4918-B290-251EFF75DD97}"/>
    <cellStyle name="Normal 3 8" xfId="532" xr:uid="{00000000-0005-0000-0000-000014020000}"/>
    <cellStyle name="Normal 3 8 2" xfId="533" xr:uid="{00000000-0005-0000-0000-000015020000}"/>
    <cellStyle name="Normal 3 8 2 2" xfId="534" xr:uid="{00000000-0005-0000-0000-000016020000}"/>
    <cellStyle name="Normal 3 8 2 2 2" xfId="1111" xr:uid="{5362A9AC-3C83-4F06-B663-95B98A88D1B3}"/>
    <cellStyle name="Normal 3 8 2 3" xfId="1110" xr:uid="{01DCD3FC-AC92-4B6C-8CFF-6BF786444EC1}"/>
    <cellStyle name="Normal 3 8 3" xfId="535" xr:uid="{00000000-0005-0000-0000-000017020000}"/>
    <cellStyle name="Normal 3 8 3 2" xfId="1112" xr:uid="{C3317B5E-AD1E-4F1F-B869-048406CF5FF6}"/>
    <cellStyle name="Normal 3 8 4" xfId="1109" xr:uid="{E3A38BE6-A7CC-46F7-B668-13F51660ED9B}"/>
    <cellStyle name="Normal 4" xfId="536" xr:uid="{00000000-0005-0000-0000-000018020000}"/>
    <cellStyle name="Normal 4 2" xfId="537" xr:uid="{00000000-0005-0000-0000-000019020000}"/>
    <cellStyle name="Normal 4 2 2" xfId="1113" xr:uid="{7EA169F0-EDE4-4FE1-A611-36A6531CA43E}"/>
    <cellStyle name="Normal 4 3" xfId="538" xr:uid="{00000000-0005-0000-0000-00001A020000}"/>
    <cellStyle name="Normal 4 4" xfId="539" xr:uid="{00000000-0005-0000-0000-00001B020000}"/>
    <cellStyle name="Normal 4 4 2" xfId="1114" xr:uid="{9A44BD1F-3BDC-4A41-AAFE-DB0E84AD5BA5}"/>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2 2" xfId="1116" xr:uid="{E2B0E192-FE0F-48FF-9A27-9651DF5D9794}"/>
    <cellStyle name="Normal 5 3" xfId="550" xr:uid="{00000000-0005-0000-0000-000026020000}"/>
    <cellStyle name="Normal 5 3 2" xfId="1117" xr:uid="{E868E838-5F4E-4B8C-8CBC-C7695C32514A}"/>
    <cellStyle name="Normal 5 4" xfId="1115" xr:uid="{919FF8AD-4581-4899-B074-7B6EFAF21EBE}"/>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1119" xr:uid="{A32DDD75-89DF-42E4-A6CE-8A38744D1037}"/>
    <cellStyle name="Normal 6 3" xfId="566" xr:uid="{00000000-0005-0000-0000-000036020000}"/>
    <cellStyle name="Normal 6 4" xfId="1118" xr:uid="{CF8B48EC-A6F1-46BD-B7DC-445C58A8F699}"/>
    <cellStyle name="Normal 7" xfId="567" xr:uid="{00000000-0005-0000-0000-000037020000}"/>
    <cellStyle name="Normal 7 2" xfId="568" xr:uid="{00000000-0005-0000-0000-000038020000}"/>
    <cellStyle name="Normal 7 2 2" xfId="1120" xr:uid="{68E3FE75-6C4D-4086-B937-A1724F988DED}"/>
    <cellStyle name="Normal 8" xfId="569" xr:uid="{00000000-0005-0000-0000-000039020000}"/>
    <cellStyle name="Normal 9" xfId="592" xr:uid="{847B6E86-FBAA-4447-A2D3-23B088528AA3}"/>
    <cellStyle name="Normal 9 2" xfId="1121" xr:uid="{60702CD7-F82E-4487-B32A-08BFA0A5EF84}"/>
    <cellStyle name="Normal_Sheet1" xfId="570" xr:uid="{00000000-0005-0000-0000-00003A020000}"/>
    <cellStyle name="Note 2" xfId="571" xr:uid="{00000000-0005-0000-0000-00003B020000}"/>
    <cellStyle name="Note 2 2" xfId="1122" xr:uid="{EC5D9ED5-BB9F-4F55-ABC7-8C92EA871B4D}"/>
    <cellStyle name="Output 2" xfId="572" xr:uid="{00000000-0005-0000-0000-00003C020000}"/>
    <cellStyle name="Output 2 2" xfId="1123" xr:uid="{B8CBD358-3CDF-4167-9A03-74D4291947FB}"/>
    <cellStyle name="Percent 2" xfId="573" xr:uid="{00000000-0005-0000-0000-00003D020000}"/>
    <cellStyle name="Percent 2 2" xfId="1124" xr:uid="{4BD32C7A-5072-41CD-A2BB-62D7FE562A1F}"/>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1128" xr:uid="{655609F5-BEF4-4E5D-9283-4FB7A955699F}"/>
    <cellStyle name="Standard 4 2 2 3" xfId="1127" xr:uid="{7005BBE0-AB3C-413E-B2CB-7CDB61EDB94D}"/>
    <cellStyle name="Standard 4 2 3" xfId="579" xr:uid="{00000000-0005-0000-0000-000043020000}"/>
    <cellStyle name="Standard 4 2 3 2" xfId="1129" xr:uid="{DE9EF4EA-68E8-4DCF-96B3-4AD03ADE5260}"/>
    <cellStyle name="Standard 4 2 4" xfId="1126" xr:uid="{D8BEC138-2C6A-4C6C-8587-CA94E4519473}"/>
    <cellStyle name="Standard 4 3" xfId="580" xr:uid="{00000000-0005-0000-0000-000044020000}"/>
    <cellStyle name="Standard 4 3 2" xfId="581" xr:uid="{00000000-0005-0000-0000-000045020000}"/>
    <cellStyle name="Standard 4 3 2 2" xfId="1131" xr:uid="{008408A2-17A1-42C0-9C57-B9461EE8E775}"/>
    <cellStyle name="Standard 4 3 3" xfId="1130" xr:uid="{7E3F4BC3-3FD3-4863-9E47-F57868B7029E}"/>
    <cellStyle name="Standard 4 4" xfId="582" xr:uid="{00000000-0005-0000-0000-000046020000}"/>
    <cellStyle name="Standard 4 4 2" xfId="1132" xr:uid="{77C35575-5C61-4B72-B8C5-A949D4B95515}"/>
    <cellStyle name="Standard 4 5" xfId="1125" xr:uid="{2524110E-11BE-4729-B789-ADBB63CC85D4}"/>
    <cellStyle name="Standard 6" xfId="583" xr:uid="{00000000-0005-0000-0000-000047020000}"/>
    <cellStyle name="Title 2" xfId="584" xr:uid="{00000000-0005-0000-0000-000048020000}"/>
    <cellStyle name="Title 2 2" xfId="1133" xr:uid="{4AEFD1AD-D840-4608-B720-859BDAD6C5A9}"/>
    <cellStyle name="Total 2" xfId="585" xr:uid="{00000000-0005-0000-0000-000049020000}"/>
    <cellStyle name="Total 2 2" xfId="1134" xr:uid="{B3C94471-3CE8-4B85-A404-BA5C1F932331}"/>
    <cellStyle name="Warning Text 2" xfId="586" xr:uid="{00000000-0005-0000-0000-00004A020000}"/>
    <cellStyle name="Warning Text 2 2" xfId="1135" xr:uid="{5599B129-BC2C-4CBF-B5C4-803352F9C018}"/>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4"/>
  <cols>
    <col min="1" max="1" width="0.8203125" customWidth="1"/>
    <col min="2" max="2" width="8" customWidth="1"/>
    <col min="3" max="3" width="8.64453125" customWidth="1"/>
    <col min="4" max="4" width="13" style="180" customWidth="1"/>
    <col min="5" max="5" width="42.3515625" customWidth="1"/>
    <col min="6" max="6" width="53.3515625" customWidth="1"/>
    <col min="7" max="7" width="0.8203125" customWidth="1"/>
  </cols>
  <sheetData>
    <row r="1" spans="1:7" ht="12.75" thickTop="1">
      <c r="A1" s="7"/>
      <c r="B1" s="8"/>
      <c r="C1" s="8"/>
      <c r="D1" s="174"/>
      <c r="E1" s="8"/>
      <c r="F1" s="8"/>
      <c r="G1" s="9"/>
    </row>
    <row r="2" spans="1:7">
      <c r="A2" s="286"/>
      <c r="B2" s="5" t="s">
        <v>847</v>
      </c>
      <c r="C2" s="3"/>
      <c r="D2" s="175"/>
      <c r="E2" s="3"/>
      <c r="F2" s="3"/>
      <c r="G2" s="25"/>
    </row>
    <row r="3" spans="1:7">
      <c r="A3" s="286"/>
      <c r="B3" s="3" t="s">
        <v>839</v>
      </c>
      <c r="C3" s="5"/>
      <c r="D3" s="176"/>
      <c r="E3" s="3"/>
      <c r="F3" s="5"/>
      <c r="G3" s="25"/>
    </row>
    <row r="4" spans="1:7" ht="15">
      <c r="A4" s="286"/>
      <c r="B4" s="30" t="s">
        <v>849</v>
      </c>
      <c r="C4" s="6"/>
      <c r="D4" s="177"/>
      <c r="E4" s="3"/>
      <c r="F4" s="6"/>
      <c r="G4" s="25"/>
    </row>
    <row r="5" spans="1:7" ht="12.75">
      <c r="A5" s="286"/>
      <c r="B5" s="29" t="s">
        <v>1040</v>
      </c>
      <c r="C5" s="4"/>
      <c r="D5" s="178"/>
      <c r="E5" s="3"/>
      <c r="F5" s="4"/>
      <c r="G5" s="25"/>
    </row>
    <row r="6" spans="1:7">
      <c r="A6" s="286"/>
      <c r="B6" s="3"/>
      <c r="C6" s="3"/>
      <c r="D6" s="175"/>
      <c r="E6" s="3"/>
      <c r="F6" s="3"/>
      <c r="G6" s="25"/>
    </row>
    <row r="7" spans="1:7">
      <c r="A7" s="286"/>
      <c r="B7" s="3"/>
      <c r="C7" s="3"/>
      <c r="D7" s="175"/>
      <c r="E7" s="3"/>
      <c r="F7" s="3"/>
      <c r="G7" s="25"/>
    </row>
    <row r="8" spans="1:7">
      <c r="A8" s="286"/>
      <c r="B8" s="3"/>
      <c r="C8" s="3"/>
      <c r="D8" s="175"/>
      <c r="E8" s="3"/>
      <c r="F8" s="3"/>
      <c r="G8" s="25"/>
    </row>
    <row r="9" spans="1:7">
      <c r="A9" s="286"/>
      <c r="B9" s="289" t="s">
        <v>850</v>
      </c>
      <c r="C9" s="289"/>
      <c r="D9" s="289"/>
      <c r="E9" s="289"/>
      <c r="F9" s="289"/>
      <c r="G9" s="25"/>
    </row>
    <row r="10" spans="1:7" ht="27" customHeight="1">
      <c r="A10" s="286"/>
      <c r="B10" s="290" t="s">
        <v>438</v>
      </c>
      <c r="C10" s="290"/>
      <c r="D10" s="290"/>
      <c r="E10" s="290"/>
      <c r="F10" s="290"/>
      <c r="G10" s="25"/>
    </row>
    <row r="11" spans="1:7" ht="27" customHeight="1">
      <c r="A11" s="286"/>
      <c r="B11" s="291"/>
      <c r="C11" s="291"/>
      <c r="D11" s="291"/>
      <c r="E11" s="291"/>
      <c r="F11" s="291"/>
      <c r="G11" s="25"/>
    </row>
    <row r="12" spans="1:7">
      <c r="A12" s="286"/>
      <c r="B12" s="31" t="s">
        <v>848</v>
      </c>
      <c r="C12" s="32" t="s">
        <v>851</v>
      </c>
      <c r="D12" s="179" t="s">
        <v>852</v>
      </c>
      <c r="E12" s="32" t="s">
        <v>612</v>
      </c>
      <c r="F12" s="32" t="s">
        <v>613</v>
      </c>
      <c r="G12" s="25"/>
    </row>
    <row r="13" spans="1:7" ht="20.25">
      <c r="A13" s="286"/>
      <c r="B13" s="2">
        <v>1</v>
      </c>
      <c r="C13" s="27" t="s">
        <v>1088</v>
      </c>
      <c r="D13" s="28" t="s">
        <v>876</v>
      </c>
      <c r="E13" s="163" t="s">
        <v>853</v>
      </c>
      <c r="F13" s="163"/>
      <c r="G13" s="25"/>
    </row>
    <row r="14" spans="1:7" ht="30.4">
      <c r="A14" s="286"/>
      <c r="B14" s="2">
        <v>2</v>
      </c>
      <c r="C14" s="27" t="s">
        <v>1088</v>
      </c>
      <c r="D14" s="28" t="s">
        <v>1025</v>
      </c>
      <c r="E14" s="163" t="s">
        <v>530</v>
      </c>
      <c r="F14" s="163" t="s">
        <v>531</v>
      </c>
      <c r="G14" s="25"/>
    </row>
    <row r="15" spans="1:7" ht="89.1" customHeight="1">
      <c r="A15" s="286"/>
      <c r="B15" s="292">
        <v>2.0099999999999998</v>
      </c>
      <c r="C15" s="295" t="s">
        <v>1088</v>
      </c>
      <c r="D15" s="298" t="s">
        <v>2263</v>
      </c>
      <c r="E15" s="164" t="s">
        <v>614</v>
      </c>
      <c r="F15" s="164" t="s">
        <v>617</v>
      </c>
      <c r="G15" s="25"/>
    </row>
    <row r="16" spans="1:7" ht="99" customHeight="1">
      <c r="A16" s="286"/>
      <c r="B16" s="293"/>
      <c r="C16" s="296"/>
      <c r="D16" s="299"/>
      <c r="E16" s="165"/>
      <c r="F16" s="165" t="s">
        <v>615</v>
      </c>
      <c r="G16" s="25"/>
    </row>
    <row r="17" spans="1:7" ht="63" customHeight="1">
      <c r="A17" s="286"/>
      <c r="B17" s="294"/>
      <c r="C17" s="297"/>
      <c r="D17" s="300"/>
      <c r="E17" s="27"/>
      <c r="F17" s="27" t="s">
        <v>616</v>
      </c>
      <c r="G17" s="25"/>
    </row>
    <row r="18" spans="1:7" ht="117" customHeight="1">
      <c r="A18" s="286"/>
      <c r="B18" s="292">
        <v>2.02</v>
      </c>
      <c r="C18" s="295" t="s">
        <v>1088</v>
      </c>
      <c r="D18" s="298" t="s">
        <v>2264</v>
      </c>
      <c r="E18" s="164" t="s">
        <v>439</v>
      </c>
      <c r="F18" s="164" t="s">
        <v>525</v>
      </c>
      <c r="G18" s="25"/>
    </row>
    <row r="19" spans="1:7" ht="71.099999999999994" customHeight="1">
      <c r="A19" s="286"/>
      <c r="B19" s="293"/>
      <c r="C19" s="296"/>
      <c r="D19" s="299"/>
      <c r="E19" s="165" t="s">
        <v>529</v>
      </c>
      <c r="F19" s="165" t="s">
        <v>440</v>
      </c>
      <c r="G19" s="25"/>
    </row>
    <row r="20" spans="1:7" ht="90.75" customHeight="1">
      <c r="A20" s="286"/>
      <c r="B20" s="293"/>
      <c r="C20" s="296"/>
      <c r="D20" s="299"/>
      <c r="E20" s="165"/>
      <c r="F20" s="165" t="s">
        <v>619</v>
      </c>
      <c r="G20" s="25"/>
    </row>
    <row r="21" spans="1:7" ht="74.25" customHeight="1">
      <c r="A21" s="286"/>
      <c r="B21" s="294"/>
      <c r="C21" s="297"/>
      <c r="D21" s="300"/>
      <c r="E21" s="27"/>
      <c r="F21" s="27" t="s">
        <v>618</v>
      </c>
      <c r="G21" s="25"/>
    </row>
    <row r="22" spans="1:7" ht="90" customHeight="1">
      <c r="A22" s="286"/>
      <c r="B22" s="304">
        <v>2.0299999999999998</v>
      </c>
      <c r="C22" s="304" t="s">
        <v>822</v>
      </c>
      <c r="D22" s="307" t="s">
        <v>2265</v>
      </c>
      <c r="E22" s="295" t="s">
        <v>437</v>
      </c>
      <c r="F22" s="164" t="s">
        <v>460</v>
      </c>
      <c r="G22" s="25"/>
    </row>
    <row r="23" spans="1:7" ht="109.5" customHeight="1">
      <c r="A23" s="286"/>
      <c r="B23" s="305"/>
      <c r="C23" s="305"/>
      <c r="D23" s="308"/>
      <c r="E23" s="296"/>
      <c r="F23" s="165" t="s">
        <v>823</v>
      </c>
      <c r="G23" s="25"/>
    </row>
    <row r="24" spans="1:7" ht="74.25" customHeight="1">
      <c r="A24" s="286"/>
      <c r="B24" s="306"/>
      <c r="C24" s="306"/>
      <c r="D24" s="309"/>
      <c r="E24" s="297"/>
      <c r="F24" s="27" t="s">
        <v>436</v>
      </c>
      <c r="G24" s="25"/>
    </row>
    <row r="25" spans="1:7" ht="72" customHeight="1">
      <c r="A25" s="286"/>
      <c r="B25" s="2" t="s">
        <v>458</v>
      </c>
      <c r="C25" s="27" t="s">
        <v>459</v>
      </c>
      <c r="D25" s="28" t="s">
        <v>2266</v>
      </c>
      <c r="E25" s="27" t="s">
        <v>2261</v>
      </c>
      <c r="F25" s="27" t="s">
        <v>461</v>
      </c>
      <c r="G25" s="25"/>
    </row>
    <row r="26" spans="1:7" ht="98.1" customHeight="1">
      <c r="A26" s="286"/>
      <c r="B26" s="301">
        <v>3</v>
      </c>
      <c r="C26" s="292" t="s">
        <v>70</v>
      </c>
      <c r="D26" s="298" t="s">
        <v>2267</v>
      </c>
      <c r="E26" s="295" t="s">
        <v>0</v>
      </c>
      <c r="F26" s="164" t="s">
        <v>64</v>
      </c>
      <c r="G26" s="25"/>
    </row>
    <row r="27" spans="1:7" ht="90" customHeight="1">
      <c r="A27" s="286"/>
      <c r="B27" s="302"/>
      <c r="C27" s="293"/>
      <c r="D27" s="299"/>
      <c r="E27" s="296"/>
      <c r="F27" s="165" t="s">
        <v>59</v>
      </c>
      <c r="G27" s="25"/>
    </row>
    <row r="28" spans="1:7" ht="19.350000000000001" customHeight="1">
      <c r="A28" s="286"/>
      <c r="B28" s="302"/>
      <c r="C28" s="293"/>
      <c r="D28" s="299"/>
      <c r="E28" s="296"/>
      <c r="F28" s="165" t="s">
        <v>60</v>
      </c>
      <c r="G28" s="25"/>
    </row>
    <row r="29" spans="1:7" ht="74.55" customHeight="1">
      <c r="A29" s="286"/>
      <c r="B29" s="302"/>
      <c r="C29" s="293"/>
      <c r="D29" s="299"/>
      <c r="E29" s="296"/>
      <c r="F29" s="165" t="s">
        <v>61</v>
      </c>
      <c r="G29" s="25"/>
    </row>
    <row r="30" spans="1:7" ht="62.55" customHeight="1">
      <c r="A30" s="286"/>
      <c r="B30" s="302"/>
      <c r="C30" s="293"/>
      <c r="D30" s="299"/>
      <c r="E30" s="296"/>
      <c r="F30" s="165" t="s">
        <v>62</v>
      </c>
      <c r="G30" s="25"/>
    </row>
    <row r="31" spans="1:7" ht="81" customHeight="1">
      <c r="A31" s="286"/>
      <c r="B31" s="302"/>
      <c r="C31" s="293"/>
      <c r="D31" s="299"/>
      <c r="E31" s="296"/>
      <c r="F31" s="165" t="s">
        <v>63</v>
      </c>
      <c r="G31" s="25"/>
    </row>
    <row r="32" spans="1:7" ht="48.75" customHeight="1">
      <c r="A32" s="286"/>
      <c r="B32" s="302"/>
      <c r="C32" s="293"/>
      <c r="D32" s="299"/>
      <c r="E32" s="296"/>
      <c r="F32" s="165" t="s">
        <v>66</v>
      </c>
      <c r="G32" s="25"/>
    </row>
    <row r="33" spans="1:7" ht="98.55" customHeight="1">
      <c r="A33" s="286"/>
      <c r="B33" s="302"/>
      <c r="C33" s="293"/>
      <c r="D33" s="299"/>
      <c r="E33" s="296"/>
      <c r="F33" s="165" t="s">
        <v>65</v>
      </c>
      <c r="G33" s="25"/>
    </row>
    <row r="34" spans="1:7" ht="89.1" customHeight="1">
      <c r="A34" s="286"/>
      <c r="B34" s="302"/>
      <c r="C34" s="293"/>
      <c r="D34" s="299"/>
      <c r="E34" s="296"/>
      <c r="F34" s="165" t="s">
        <v>67</v>
      </c>
      <c r="G34" s="25"/>
    </row>
    <row r="35" spans="1:7" ht="29.1" customHeight="1">
      <c r="A35" s="286"/>
      <c r="B35" s="302"/>
      <c r="C35" s="293"/>
      <c r="D35" s="299"/>
      <c r="E35" s="296"/>
      <c r="F35" s="165" t="s">
        <v>68</v>
      </c>
      <c r="G35" s="25"/>
    </row>
    <row r="36" spans="1:7" ht="107.65">
      <c r="A36" s="286"/>
      <c r="B36" s="303"/>
      <c r="C36" s="294"/>
      <c r="D36" s="300"/>
      <c r="E36" s="297"/>
      <c r="F36" s="166" t="s">
        <v>69</v>
      </c>
      <c r="G36" s="25"/>
    </row>
    <row r="37" spans="1:7" ht="101.25">
      <c r="A37" s="286"/>
      <c r="B37" s="141">
        <v>3.01</v>
      </c>
      <c r="C37" s="142" t="s">
        <v>70</v>
      </c>
      <c r="D37" s="28" t="s">
        <v>2268</v>
      </c>
      <c r="E37" s="167" t="s">
        <v>1328</v>
      </c>
      <c r="F37" s="168" t="s">
        <v>1434</v>
      </c>
      <c r="G37" s="25"/>
    </row>
    <row r="38" spans="1:7" ht="81">
      <c r="A38" s="286"/>
      <c r="B38" s="141">
        <v>3.02</v>
      </c>
      <c r="C38" s="142" t="s">
        <v>1361</v>
      </c>
      <c r="D38" s="28" t="s">
        <v>2269</v>
      </c>
      <c r="E38" s="167" t="s">
        <v>1376</v>
      </c>
      <c r="F38" s="168" t="s">
        <v>1435</v>
      </c>
      <c r="G38" s="25"/>
    </row>
    <row r="39" spans="1:7" ht="81">
      <c r="A39" s="286"/>
      <c r="B39" s="150">
        <v>4</v>
      </c>
      <c r="C39" s="149" t="s">
        <v>1531</v>
      </c>
      <c r="D39" s="28" t="s">
        <v>2270</v>
      </c>
      <c r="E39" s="27" t="s">
        <v>2213</v>
      </c>
      <c r="F39" s="27" t="s">
        <v>1532</v>
      </c>
      <c r="G39" s="25"/>
    </row>
    <row r="40" spans="1:7" ht="40.5">
      <c r="A40" s="286"/>
      <c r="B40" s="141">
        <v>4.01</v>
      </c>
      <c r="C40" s="149" t="s">
        <v>1531</v>
      </c>
      <c r="D40" s="28" t="s">
        <v>2272</v>
      </c>
      <c r="E40" s="27" t="s">
        <v>2227</v>
      </c>
      <c r="F40" s="27" t="s">
        <v>2231</v>
      </c>
      <c r="G40" s="25"/>
    </row>
    <row r="41" spans="1:7" ht="40.5">
      <c r="A41" s="286"/>
      <c r="B41" s="141" t="s">
        <v>2259</v>
      </c>
      <c r="C41" s="149" t="s">
        <v>1531</v>
      </c>
      <c r="D41" s="28" t="s">
        <v>2271</v>
      </c>
      <c r="E41" s="27" t="s">
        <v>2262</v>
      </c>
      <c r="F41" s="27" t="s">
        <v>2260</v>
      </c>
      <c r="G41" s="25"/>
    </row>
    <row r="42" spans="1:7" ht="40.5">
      <c r="A42" s="286"/>
      <c r="B42" s="141" t="s">
        <v>2295</v>
      </c>
      <c r="C42" s="149" t="s">
        <v>1531</v>
      </c>
      <c r="D42" s="28" t="s">
        <v>2302</v>
      </c>
      <c r="E42" s="27" t="s">
        <v>2261</v>
      </c>
      <c r="F42" s="27" t="s">
        <v>2296</v>
      </c>
      <c r="G42" s="25"/>
    </row>
    <row r="43" spans="1:7" ht="111.4">
      <c r="A43" s="286"/>
      <c r="B43" s="160">
        <v>4.0999999999999996</v>
      </c>
      <c r="C43" s="149" t="s">
        <v>2301</v>
      </c>
      <c r="D43" s="161">
        <v>42867</v>
      </c>
      <c r="E43" s="169" t="s">
        <v>2304</v>
      </c>
      <c r="F43" s="27" t="s">
        <v>2303</v>
      </c>
      <c r="G43" s="25"/>
    </row>
    <row r="44" spans="1:7" ht="70.900000000000006">
      <c r="A44" s="286"/>
      <c r="B44" s="160">
        <v>4.2</v>
      </c>
      <c r="C44" s="149" t="s">
        <v>2301</v>
      </c>
      <c r="D44" s="161">
        <v>42704</v>
      </c>
      <c r="E44" s="169" t="s">
        <v>2503</v>
      </c>
      <c r="F44" s="27" t="s">
        <v>2478</v>
      </c>
      <c r="G44" s="25"/>
    </row>
    <row r="45" spans="1:7" ht="131.65">
      <c r="A45" s="286"/>
      <c r="B45" s="203">
        <v>5</v>
      </c>
      <c r="C45" s="149" t="s">
        <v>2301</v>
      </c>
      <c r="D45" s="161">
        <v>42867</v>
      </c>
      <c r="E45" s="169" t="s">
        <v>12784</v>
      </c>
      <c r="F45" s="27" t="s">
        <v>12506</v>
      </c>
      <c r="G45" s="25"/>
    </row>
    <row r="46" spans="1:7" ht="30.4">
      <c r="A46" s="286"/>
      <c r="B46" s="160">
        <v>5.01</v>
      </c>
      <c r="C46" s="149" t="s">
        <v>2301</v>
      </c>
      <c r="D46" s="161">
        <v>42907</v>
      </c>
      <c r="E46" s="169" t="s">
        <v>15650</v>
      </c>
      <c r="F46" s="27" t="s">
        <v>12506</v>
      </c>
      <c r="G46" s="25"/>
    </row>
    <row r="47" spans="1:7" ht="60.75">
      <c r="A47" s="286"/>
      <c r="B47" s="160">
        <v>5.0999999999999996</v>
      </c>
      <c r="C47" s="149" t="s">
        <v>2301</v>
      </c>
      <c r="D47" s="161">
        <v>43070</v>
      </c>
      <c r="E47" s="169" t="s">
        <v>12994</v>
      </c>
      <c r="F47" s="27" t="s">
        <v>12995</v>
      </c>
      <c r="G47" s="25"/>
    </row>
    <row r="48" spans="1:7" ht="50.65">
      <c r="A48" s="286"/>
      <c r="B48" s="160">
        <v>5.1100000000000003</v>
      </c>
      <c r="C48" s="149" t="s">
        <v>13232</v>
      </c>
      <c r="D48" s="161">
        <v>43217</v>
      </c>
      <c r="E48" s="169" t="s">
        <v>13358</v>
      </c>
      <c r="F48" s="27" t="s">
        <v>13266</v>
      </c>
      <c r="G48" s="25"/>
    </row>
    <row r="49" spans="1:7" ht="50.65">
      <c r="A49" s="286"/>
      <c r="B49" s="160">
        <v>5.12</v>
      </c>
      <c r="C49" s="149" t="s">
        <v>13232</v>
      </c>
      <c r="D49" s="161">
        <v>43581</v>
      </c>
      <c r="E49" s="169" t="s">
        <v>13358</v>
      </c>
      <c r="F49" s="27" t="s">
        <v>13920</v>
      </c>
      <c r="G49" s="25"/>
    </row>
    <row r="50" spans="1:7" ht="70.900000000000006">
      <c r="A50" s="286"/>
      <c r="B50" s="203">
        <v>6</v>
      </c>
      <c r="C50" s="149" t="s">
        <v>13232</v>
      </c>
      <c r="D50" s="161">
        <v>43964</v>
      </c>
      <c r="E50" s="169" t="s">
        <v>14138</v>
      </c>
      <c r="F50" s="27" t="s">
        <v>13925</v>
      </c>
      <c r="G50" s="25"/>
    </row>
    <row r="51" spans="1:7" ht="40.5">
      <c r="A51" s="286"/>
      <c r="B51" s="160">
        <v>6.01</v>
      </c>
      <c r="C51" s="149" t="s">
        <v>13232</v>
      </c>
      <c r="D51" s="161">
        <v>43970</v>
      </c>
      <c r="E51" s="169" t="s">
        <v>15651</v>
      </c>
      <c r="F51" s="169" t="s">
        <v>13925</v>
      </c>
      <c r="G51" s="25"/>
    </row>
    <row r="52" spans="1:7" ht="40.5">
      <c r="A52" s="286"/>
      <c r="B52" s="160">
        <v>6.1</v>
      </c>
      <c r="C52" s="149" t="s">
        <v>13232</v>
      </c>
      <c r="D52" s="161">
        <v>44314</v>
      </c>
      <c r="E52" s="169" t="s">
        <v>15631</v>
      </c>
      <c r="F52" s="169" t="s">
        <v>15144</v>
      </c>
      <c r="G52" s="25"/>
    </row>
    <row r="53" spans="1:7" ht="40.5">
      <c r="A53" s="286"/>
      <c r="B53" s="160">
        <v>6.2</v>
      </c>
      <c r="C53" s="149" t="s">
        <v>13232</v>
      </c>
      <c r="D53" s="161">
        <v>44678</v>
      </c>
      <c r="E53" s="169" t="s">
        <v>15631</v>
      </c>
      <c r="F53" s="169" t="s">
        <v>15624</v>
      </c>
      <c r="G53" s="25"/>
    </row>
    <row r="54" spans="1:7" ht="40.5">
      <c r="A54" s="286"/>
      <c r="B54" s="160">
        <v>6.21</v>
      </c>
      <c r="C54" s="149" t="s">
        <v>13232</v>
      </c>
      <c r="D54" s="161">
        <v>44687</v>
      </c>
      <c r="E54" s="169" t="s">
        <v>15652</v>
      </c>
      <c r="F54" s="169" t="s">
        <v>15624</v>
      </c>
      <c r="G54" s="25"/>
    </row>
    <row r="55" spans="1:7" ht="40.5">
      <c r="A55" s="286"/>
      <c r="B55" s="160">
        <v>6.22</v>
      </c>
      <c r="C55" s="149" t="s">
        <v>13232</v>
      </c>
      <c r="D55" s="279">
        <v>44692</v>
      </c>
      <c r="E55" s="169" t="s">
        <v>15651</v>
      </c>
      <c r="F55" s="169" t="s">
        <v>15624</v>
      </c>
      <c r="G55" s="25"/>
    </row>
    <row r="56" spans="1:7" ht="12.75" thickBot="1">
      <c r="A56" s="287"/>
      <c r="B56" s="288" t="str">
        <f ca="1">OFFSET(L!$C$1,MATCH("General"&amp;"Cpy",L!$A:$A,0)-1,SL,,)</f>
        <v>© 2022 Responsible Minerals Initiative. All rights reserved.</v>
      </c>
      <c r="C56" s="288"/>
      <c r="D56" s="288"/>
      <c r="E56" s="288"/>
      <c r="F56" s="288"/>
      <c r="G56" s="26"/>
    </row>
    <row r="57" spans="1:7" ht="12.7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203125" defaultRowHeight="12.4"/>
  <cols>
    <col min="1" max="1" width="20.64453125" style="65" customWidth="1"/>
    <col min="2" max="2" width="57.17578125" style="65" customWidth="1"/>
    <col min="3" max="16384" width="8.820312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16584B9-45B1-4EE7-9DB8-ED71897F46B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203125" defaultRowHeight="12.4"/>
  <cols>
    <col min="1" max="1" width="11.17578125" customWidth="1"/>
    <col min="2" max="2" width="25.7031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16952B9-5CF2-4926-977F-EFFB1B23289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203125" defaultRowHeight="12.4"/>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29.25">
      <c r="A2" s="105" t="str">
        <f ca="1">OFFSET(L!$C$1,MATCH("Instructions"&amp;ADDRESS(ROW(),COLUMN(),4),L!$A:$A,0)-1,SL,,)</f>
        <v>Introduction</v>
      </c>
      <c r="B2" s="100" t="s">
        <v>1304</v>
      </c>
    </row>
    <row r="3" spans="1:2" ht="146.2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4.65">
      <c r="A5" s="106"/>
      <c r="B5" s="100"/>
    </row>
    <row r="6" spans="1:2" ht="29.25">
      <c r="A6" s="105" t="str">
        <f ca="1">OFFSET(L!$C$1,MATCH("Instructions"&amp;ADDRESS(ROW(),COLUMN(),4),L!$A:$A,0)-1,SL,,)</f>
        <v>Instructions for completing Company Information questions (rows 8 - 22).
Provide comments in ENGLISH only</v>
      </c>
      <c r="B6" s="100" t="s">
        <v>1304</v>
      </c>
    </row>
    <row r="7" spans="1:2" ht="14.65">
      <c r="A7" s="240" t="str">
        <f ca="1">OFFSET(L!$C$1,MATCH("Instructions"&amp;ADDRESS(ROW(),COLUMN(),4),L!$A:$A,0)-1,SL,,)</f>
        <v xml:space="preserve">Note:  Entries with (*) are mandatory fields. </v>
      </c>
      <c r="B7" s="100"/>
    </row>
    <row r="8" spans="1:2" ht="29.25">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29.25">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29.2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3.9">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4.65">
      <c r="A17" s="102" t="str">
        <f ca="1">OFFSET(L!$C$1,MATCH("Instructions"&amp;ADDRESS(ROW(),COLUMN(),4),L!$A:$A,0)-1,SL,,)</f>
        <v>10. Insert the title for the Authorizing person. This field is optional.</v>
      </c>
      <c r="B17" s="100"/>
    </row>
    <row r="18" spans="1:2" ht="29.2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4.6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29.25">
      <c r="A21" s="102" t="str">
        <f ca="1">OFFSET(L!$C$1,MATCH("Instructions"&amp;ADDRESS(ROW(),COLUMN(),4),L!$A:$A,0)-1,SL,,)</f>
        <v xml:space="preserve">14. As an example, the user may save the file name as:  companyname-date.xls (date as YYYY-MM-DD).  </v>
      </c>
      <c r="B21" s="100" t="s">
        <v>1304</v>
      </c>
    </row>
    <row r="22" spans="1:2" ht="14.65">
      <c r="A22" s="106"/>
      <c r="B22" s="100"/>
    </row>
    <row r="23" spans="1:2" ht="29.25">
      <c r="A23" s="105" t="str">
        <f ca="1">OFFSET(L!$C$1,MATCH("Instructions"&amp;ADDRESS(ROW(),COLUMN(),4),L!$A:$A,0)-1,SL,,)</f>
        <v>Instructions for completing the eight Due Diligence Questions (rows 24 - 71).
Provide answers in ENGLISH only</v>
      </c>
      <c r="B23" s="100" t="s">
        <v>1304</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29.25">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1.6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3.150000000000006">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8.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4.65">
      <c r="A36" s="106"/>
      <c r="B36" s="100"/>
    </row>
    <row r="37" spans="1:2" ht="43.9">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1.6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58.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3.150000000000006">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75.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46.2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1.6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17">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4.65">
      <c r="A47" s="106"/>
      <c r="B47" s="100"/>
    </row>
    <row r="48" spans="1:2" ht="29.25">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58.5">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58.5">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3.150000000000006">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58.5">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58.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58.5">
      <c r="A58" s="102" t="str">
        <f ca="1">OFFSET(L!$C$1,MATCH("Instructions"&amp;ADDRESS(ROW(),COLUMN(),4),L!$A:$A,0)-1,SL,,)</f>
        <v>8. Smelter Street -  Provide the street name on which the smelter is located. This field is optional.</v>
      </c>
      <c r="B58" s="100" t="s">
        <v>1303</v>
      </c>
    </row>
    <row r="59" spans="1:2" ht="29.25">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60.9">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58.5">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7.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4.65">
      <c r="A67" s="107"/>
      <c r="B67" s="100"/>
    </row>
    <row r="68" spans="1:2" ht="34.5" customHeight="1">
      <c r="A68" s="105" t="str">
        <f ca="1">OFFSET(L!$C$1,MATCH("Instructions"&amp;ADDRESS(ROW(),COLUMN(),4),L!$A:$A,0)-1,SL,,)</f>
        <v>TERMS AND CONDITIONS</v>
      </c>
      <c r="B68" s="100"/>
    </row>
    <row r="69" spans="1:2" ht="14.65">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3.150000000000006">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29.25">
      <c r="A74" s="102"/>
      <c r="B74" s="100" t="s">
        <v>441</v>
      </c>
    </row>
    <row r="75" spans="1:2" ht="14.65">
      <c r="A75" s="102" t="str">
        <f ca="1">OFFSET(L!$C$1,MATCH("General"&amp;"Cpy",L!$A:$A,0)-1,SL,,)</f>
        <v>© 2022 Responsible Minerals Initiative. All rights reserved.</v>
      </c>
      <c r="B75" s="101"/>
    </row>
    <row r="76" spans="1:2" ht="14.65">
      <c r="A76" s="103" t="s">
        <v>1035</v>
      </c>
      <c r="B76" s="101"/>
    </row>
    <row r="77" spans="1:2" ht="1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203125" defaultRowHeight="12.4"/>
  <cols>
    <col min="1" max="1" width="1.64453125" customWidth="1"/>
    <col min="2" max="2" width="35.64453125" customWidth="1"/>
    <col min="3" max="3" width="105.64453125" customWidth="1"/>
    <col min="4" max="5" width="1.64453125" customWidth="1"/>
    <col min="6" max="6" width="4.64453125" customWidth="1"/>
    <col min="7" max="7" width="4.8203125" customWidth="1"/>
  </cols>
  <sheetData>
    <row r="1" spans="1:5" ht="12.7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05"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58.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1.6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58.5">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3.9">
      <c r="A10" s="74"/>
      <c r="B10" s="63" t="str">
        <f ca="1">OFFSET(L!$C$1,MATCH("Definitions"&amp;ADDRESS(ROW(),COLUMN(),4),L!$A:$A,0)-1,SL,,)</f>
        <v>DRC</v>
      </c>
      <c r="C10" s="63" t="str">
        <f ca="1">OFFSET(L!$C$1,MATCH("Definitions"&amp;ADDRESS(ROW(),COLUMN(),4),L!$A:$A,0)-1,SL,,)</f>
        <v>Democratic Republic of Congo</v>
      </c>
      <c r="D10" s="314"/>
      <c r="E10" s="100" t="s">
        <v>1312</v>
      </c>
    </row>
    <row r="11" spans="1:5" ht="58.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58.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292.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17">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58.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7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46.2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4.65">
      <c r="A19" s="74"/>
      <c r="B19" s="63" t="str">
        <f ca="1">OFFSET(L!$C$1,MATCH("Definitions"&amp;ADDRESS(ROW(),COLUMN(),4),L!$A:$A,0)-1,SL,,)</f>
        <v>OECD</v>
      </c>
      <c r="C19" s="63" t="str">
        <f ca="1">OFFSET(L!$C$1,MATCH("Definitions"&amp;ADDRESS(ROW(),COLUMN(),4),L!$A:$A,0)-1,SL,,)</f>
        <v>Organisation for Economic Co-operation and Development</v>
      </c>
      <c r="D19" s="314"/>
      <c r="E19" s="100"/>
    </row>
    <row r="20" spans="1:5" ht="29.2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4.6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58.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3.150000000000006">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5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58.5">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87.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4.65">
      <c r="A32" s="74"/>
      <c r="B32" s="313" t="str">
        <f ca="1">OFFSET(L!$C$1,MATCH("General"&amp;"Cpy",L!$A:$A,0)-1,SL,,)</f>
        <v>© 2022 Responsible Minerals Initiative. All rights reserved.</v>
      </c>
      <c r="C32" s="313"/>
      <c r="D32" s="314"/>
      <c r="E32" s="100"/>
    </row>
    <row r="33" spans="1:4" ht="12.75" thickBot="1">
      <c r="A33" s="75"/>
      <c r="B33" s="153"/>
      <c r="C33" s="153"/>
      <c r="D33" s="315"/>
    </row>
    <row r="34" spans="1:4" ht="12.7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69" sqref="D69:E71"/>
    </sheetView>
  </sheetViews>
  <sheetFormatPr defaultColWidth="8.8203125" defaultRowHeight="12.4"/>
  <cols>
    <col min="1" max="1" width="1.8203125" customWidth="1"/>
    <col min="2" max="2" width="83.17578125" customWidth="1"/>
    <col min="3" max="3" width="1.64453125" customWidth="1"/>
    <col min="4" max="5" width="16.64453125" customWidth="1"/>
    <col min="6" max="6" width="1.64453125" customWidth="1"/>
    <col min="7" max="9" width="16.64453125" customWidth="1"/>
    <col min="10" max="10" width="17.8203125" customWidth="1"/>
    <col min="11" max="11" width="1.64453125" customWidth="1"/>
    <col min="12" max="12" width="3.64453125" hidden="1" customWidth="1"/>
    <col min="13" max="15" width="4.8203125" hidden="1" customWidth="1"/>
    <col min="16" max="23" width="9.17578125" hidden="1" customWidth="1"/>
    <col min="24" max="24" width="9.17578125" customWidth="1"/>
  </cols>
  <sheetData>
    <row r="1" spans="1:34" ht="15" thickTop="1">
      <c r="A1" s="331"/>
      <c r="B1" s="332"/>
      <c r="C1" s="332"/>
      <c r="D1" s="332"/>
      <c r="E1" s="332"/>
      <c r="F1" s="332"/>
      <c r="G1" s="332"/>
      <c r="H1" s="332"/>
      <c r="I1" s="332"/>
      <c r="J1" s="332"/>
      <c r="K1" s="333"/>
      <c r="L1" s="100"/>
      <c r="P1" s="3"/>
      <c r="Q1" s="3"/>
      <c r="R1" s="3"/>
      <c r="S1" s="3"/>
      <c r="T1" s="3"/>
      <c r="U1" s="3"/>
      <c r="V1" s="3"/>
      <c r="W1" s="3"/>
      <c r="X1" s="3"/>
      <c r="Y1" s="3"/>
      <c r="Z1" s="3"/>
      <c r="AA1" s="3"/>
      <c r="AB1" s="3"/>
      <c r="AC1" s="3"/>
      <c r="AD1" s="3"/>
      <c r="AE1" s="3"/>
      <c r="AF1" s="3"/>
      <c r="AG1" s="3"/>
      <c r="AH1" s="3"/>
    </row>
    <row r="2" spans="1:34" ht="82.35" customHeight="1">
      <c r="A2" s="34"/>
      <c r="B2" s="136"/>
      <c r="C2" s="35"/>
      <c r="D2" s="334" t="str">
        <f ca="1">OFFSET(L!$C$1,MATCH("Declaration"&amp;ADDRESS(ROW(),COLUMN(),4),L!$A:$A,0)-1,SL,,)</f>
        <v>Conflict Minerals Reporting Template (CMRT)</v>
      </c>
      <c r="E2" s="335"/>
      <c r="F2" s="335"/>
      <c r="G2" s="335"/>
      <c r="H2" s="335"/>
      <c r="I2" s="335"/>
      <c r="J2" s="33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47"/>
      <c r="G3" s="347"/>
      <c r="H3" s="347"/>
      <c r="I3" s="152"/>
      <c r="J3" s="138" t="s">
        <v>15654</v>
      </c>
      <c r="K3" s="36"/>
      <c r="L3" s="100"/>
      <c r="P3" s="45">
        <f>MATCH($D$3,LN,0)</f>
        <v>1</v>
      </c>
    </row>
    <row r="4" spans="1:34" ht="15">
      <c r="A4" s="34"/>
      <c r="B4" s="343" t="str">
        <f ca="1">OFFSET(L!$C$1,MATCH("Declaration"&amp;ADDRESS(ROW(),COLUMN(),4),L!$A:$A,0)-1,SL,,)</f>
        <v>The purpose of this document is to collect sourcing information on tin, tantalum, tungsten and gold used in products</v>
      </c>
      <c r="C4" s="343"/>
      <c r="D4" s="343"/>
      <c r="E4" s="343"/>
      <c r="F4" s="343"/>
      <c r="G4" s="343"/>
      <c r="H4" s="343"/>
      <c r="I4" s="348" t="str">
        <f ca="1">OFFSET(L!$C$1,MATCH("Declaration"&amp;ADDRESS(ROW(),COLUMN(),4),L!$A:$A,0)-1,SL,,)</f>
        <v>Link to Terms &amp; Conditions</v>
      </c>
      <c r="J4" s="348"/>
      <c r="K4" s="36"/>
      <c r="L4" s="115"/>
      <c r="P4" s="3"/>
      <c r="Q4" s="3"/>
      <c r="R4" s="3"/>
      <c r="S4" s="3"/>
      <c r="T4" s="3"/>
      <c r="U4" s="3"/>
      <c r="V4" s="3"/>
      <c r="W4" s="3"/>
      <c r="X4" s="3"/>
      <c r="Y4" s="3"/>
      <c r="Z4" s="3"/>
      <c r="AA4" s="3"/>
      <c r="AB4" s="3"/>
      <c r="AC4" s="3"/>
      <c r="AD4" s="3"/>
      <c r="AE4" s="3"/>
      <c r="AF4" s="3"/>
      <c r="AG4" s="3"/>
      <c r="AH4" s="3"/>
    </row>
    <row r="5" spans="1:34" ht="14.6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29.25">
      <c r="A6" s="34"/>
      <c r="B6" s="343" t="str">
        <f ca="1">OFFSET(L!$C$1,MATCH("Declaration"&amp;ADDRESS(ROW(),COLUMN(),4),L!$A:$A,0)-1,SL,,)</f>
        <v>Mandatory fields are noted with an asterisk (*).  Consult the instructions tab for guidance on how to answer each question.</v>
      </c>
      <c r="C6" s="343"/>
      <c r="D6" s="343"/>
      <c r="E6" s="343"/>
      <c r="F6" s="343"/>
      <c r="G6" s="343"/>
      <c r="H6" s="343"/>
      <c r="I6" s="343"/>
      <c r="J6" s="343"/>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49" t="str">
        <f ca="1">OFFSET(L!$C$1,MATCH("Declaration"&amp;ADDRESS(ROW(),COLUMN(),4),L!$A:$A,0)-1,SL,,)</f>
        <v>Company Information</v>
      </c>
      <c r="C7" s="349"/>
      <c r="D7" s="349"/>
      <c r="E7" s="349"/>
      <c r="F7" s="349"/>
      <c r="G7" s="349"/>
      <c r="H7" s="349"/>
      <c r="I7" s="349"/>
      <c r="J7" s="349"/>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37" t="s">
        <v>15656</v>
      </c>
      <c r="E8" s="338"/>
      <c r="F8" s="338"/>
      <c r="G8" s="338"/>
      <c r="H8" s="338"/>
      <c r="I8" s="338"/>
      <c r="J8" s="33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88" t="s">
        <v>494</v>
      </c>
      <c r="E9" s="387"/>
      <c r="F9" s="387"/>
      <c r="G9" s="386"/>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50" t="str">
        <f ca="1">OFFSET(L!$C$1,MATCH("Declaration"&amp;ADDRESS(ROW(),COLUMN(),4)&amp;LEFT($D$9,1),L!$A:$A,0)-1,SL,,)</f>
        <v>Description of Scope:</v>
      </c>
      <c r="C10" s="122"/>
      <c r="D10" s="344"/>
      <c r="E10" s="345"/>
      <c r="F10" s="345"/>
      <c r="G10" s="345"/>
      <c r="H10" s="345"/>
      <c r="I10" s="345"/>
      <c r="J10" s="346"/>
      <c r="K10" s="36"/>
      <c r="L10" s="115"/>
      <c r="Q10" s="3"/>
      <c r="R10" s="3"/>
      <c r="S10" s="3"/>
      <c r="T10" s="3"/>
      <c r="U10" s="3"/>
      <c r="V10" s="3"/>
      <c r="W10" s="3"/>
      <c r="X10" s="3"/>
      <c r="Y10" s="3"/>
      <c r="Z10" s="3"/>
      <c r="AA10" s="3"/>
      <c r="AB10" s="3"/>
      <c r="AC10" s="3"/>
      <c r="AD10" s="3"/>
      <c r="AE10" s="3"/>
      <c r="AF10" s="3"/>
      <c r="AG10" s="3"/>
      <c r="AH10" s="3"/>
    </row>
    <row r="11" spans="1:34" ht="15">
      <c r="A11" s="38"/>
      <c r="B11" s="351"/>
      <c r="C11" s="122"/>
      <c r="D11" s="357" t="str">
        <f ca="1">IF(D9=Q9,OFFSET(L!$C$1,MATCH("Declaration"&amp;ADDRESS(ROW(),COLUMN(),4),L!$A:$A,0)-1,SL,,),"")</f>
        <v/>
      </c>
      <c r="E11" s="358"/>
      <c r="F11" s="358"/>
      <c r="G11" s="358"/>
      <c r="H11" s="358"/>
      <c r="I11" s="358"/>
      <c r="J11" s="359"/>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0" t="s">
        <v>15657</v>
      </c>
      <c r="E12" s="341"/>
      <c r="F12" s="341"/>
      <c r="G12" s="341"/>
      <c r="H12" s="341"/>
      <c r="I12" s="341"/>
      <c r="J12" s="34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0" t="s">
        <v>15658</v>
      </c>
      <c r="E13" s="341"/>
      <c r="F13" s="341"/>
      <c r="G13" s="341"/>
      <c r="H13" s="341"/>
      <c r="I13" s="341"/>
      <c r="J13" s="34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0" t="s">
        <v>15659</v>
      </c>
      <c r="E14" s="341"/>
      <c r="F14" s="341"/>
      <c r="G14" s="341"/>
      <c r="H14" s="341"/>
      <c r="I14" s="341"/>
      <c r="J14" s="34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0" t="s">
        <v>15660</v>
      </c>
      <c r="E15" s="341"/>
      <c r="F15" s="341"/>
      <c r="G15" s="341"/>
      <c r="H15" s="341"/>
      <c r="I15" s="341"/>
      <c r="J15" s="34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85" t="s">
        <v>15661</v>
      </c>
      <c r="E16" s="384"/>
      <c r="F16" s="384"/>
      <c r="G16" s="384"/>
      <c r="H16" s="384"/>
      <c r="I16" s="384"/>
      <c r="J16" s="383"/>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0" t="s">
        <v>15662</v>
      </c>
      <c r="E17" s="341"/>
      <c r="F17" s="341"/>
      <c r="G17" s="341"/>
      <c r="H17" s="341"/>
      <c r="I17" s="341"/>
      <c r="J17" s="342"/>
      <c r="K17" s="36"/>
      <c r="L17" s="115"/>
      <c r="Q17" s="3"/>
      <c r="R17" s="3"/>
      <c r="S17" s="3"/>
      <c r="T17" s="3"/>
      <c r="U17" s="3"/>
      <c r="V17" s="3"/>
      <c r="W17" s="3"/>
      <c r="X17" s="3"/>
      <c r="Y17" s="3"/>
      <c r="Z17" s="3"/>
      <c r="AA17" s="3"/>
      <c r="AB17" s="3"/>
      <c r="AC17" s="3"/>
      <c r="AD17" s="3"/>
      <c r="AE17" s="3"/>
      <c r="AF17" s="3"/>
      <c r="AG17" s="3"/>
      <c r="AH17" s="3"/>
    </row>
    <row r="18" spans="1:34" ht="22.9">
      <c r="A18" s="38"/>
      <c r="B18" s="40" t="str">
        <f ca="1">OFFSET(L!$C$1,MATCH("Declaration"&amp;ADDRESS(ROW(),COLUMN(),4),L!$A:$A,0)-1,SL,,)</f>
        <v>Authorizer (*):</v>
      </c>
      <c r="C18" s="77"/>
      <c r="D18" s="340" t="s">
        <v>15660</v>
      </c>
      <c r="E18" s="341"/>
      <c r="F18" s="341"/>
      <c r="G18" s="341"/>
      <c r="H18" s="341"/>
      <c r="I18" s="341"/>
      <c r="J18" s="342"/>
      <c r="K18" s="36"/>
      <c r="L18" s="110"/>
      <c r="Q18" s="3"/>
      <c r="R18" s="3"/>
      <c r="S18" s="3"/>
      <c r="T18" s="3"/>
      <c r="U18" s="3"/>
      <c r="V18" s="3"/>
      <c r="W18" s="3"/>
      <c r="X18" s="3"/>
      <c r="Y18" s="3"/>
      <c r="Z18" s="3"/>
      <c r="AA18" s="3"/>
      <c r="AB18" s="3"/>
      <c r="AC18" s="3"/>
      <c r="AD18" s="3"/>
      <c r="AE18" s="3"/>
      <c r="AF18" s="3"/>
      <c r="AG18" s="3"/>
      <c r="AH18" s="3"/>
    </row>
    <row r="19" spans="1:34" ht="22.9">
      <c r="A19" s="38"/>
      <c r="B19" s="40" t="str">
        <f ca="1">OFFSET(L!$C$1,MATCH("Declaration"&amp;ADDRESS(ROW(),COLUMN(),4),L!$A:$A,0)-1,SL,,)</f>
        <v>Title - Authorizer:</v>
      </c>
      <c r="C19" s="77"/>
      <c r="D19" s="340"/>
      <c r="E19" s="341"/>
      <c r="F19" s="341"/>
      <c r="G19" s="341"/>
      <c r="H19" s="341"/>
      <c r="I19" s="341"/>
      <c r="J19" s="342"/>
      <c r="K19" s="36"/>
      <c r="L19" s="110"/>
      <c r="P19" s="3"/>
      <c r="Q19" s="3"/>
      <c r="R19" s="3"/>
      <c r="S19" s="3"/>
      <c r="T19" s="3"/>
      <c r="U19" s="3"/>
      <c r="V19" s="3"/>
      <c r="W19" s="3"/>
      <c r="X19" s="3"/>
      <c r="Y19" s="3"/>
      <c r="Z19" s="3"/>
      <c r="AA19" s="3"/>
      <c r="AB19" s="3"/>
      <c r="AC19" s="3"/>
      <c r="AD19" s="3"/>
      <c r="AE19" s="3"/>
      <c r="AF19" s="3"/>
      <c r="AG19" s="3"/>
      <c r="AH19" s="3"/>
    </row>
    <row r="20" spans="1:34" ht="22.9">
      <c r="A20" s="38"/>
      <c r="B20" s="40" t="str">
        <f ca="1">OFFSET(L!$C$1,MATCH("Declaration"&amp;ADDRESS(ROW(),COLUMN(),4),L!$A:$A,0)-1,SL,,)</f>
        <v>Email - Authorizer (*):</v>
      </c>
      <c r="C20" s="77"/>
      <c r="D20" s="352" t="s">
        <v>15661</v>
      </c>
      <c r="E20" s="353"/>
      <c r="F20" s="353"/>
      <c r="G20" s="353"/>
      <c r="H20" s="353"/>
      <c r="I20" s="353"/>
      <c r="J20" s="354"/>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16"/>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7.649999999999999">
      <c r="A22" s="38"/>
      <c r="B22" s="40" t="str">
        <f ca="1">OFFSET(L!$C$1,MATCH("Declaration"&amp;ADDRESS(ROW(),COLUMN(),4),L!$A:$A,0)-1,SL,,)</f>
        <v>Effective Date (*):</v>
      </c>
      <c r="C22" s="78"/>
      <c r="D22" s="321">
        <v>44914</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649999999999999">
      <c r="A23" s="41"/>
      <c r="B23" s="79"/>
      <c r="C23" s="17"/>
      <c r="D23" s="362"/>
      <c r="E23" s="36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9">
      <c r="A26" s="41"/>
      <c r="B26" s="40" t="str">
        <f ca="1">OFFSET(L!$C$1,MATCH("Declaration"&amp;ADDRESS(ROW(),COLUMN(),4),L!$A:$A,0)-1,SL,,)&amp;P26</f>
        <v xml:space="preserve">Tantalum  </v>
      </c>
      <c r="C26" s="35"/>
      <c r="D26" s="319" t="s">
        <v>489</v>
      </c>
      <c r="E26" s="320"/>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9">
      <c r="A27" s="41"/>
      <c r="B27" s="40" t="str">
        <f ca="1">OFFSET(L!$C$1,MATCH("Declaration"&amp;ADDRESS(ROW(),COLUMN(),4),L!$A:$A,0)-1,SL,,)&amp;P27</f>
        <v>Tin  (*)</v>
      </c>
      <c r="C27" s="35"/>
      <c r="D27" s="319" t="s">
        <v>488</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9">
      <c r="A28" s="41"/>
      <c r="B28" s="40" t="str">
        <f ca="1">OFFSET(L!$C$1,MATCH("Declaration"&amp;ADDRESS(ROW(),COLUMN(),4),L!$A:$A,0)-1,SL,,)&amp;P28</f>
        <v>Gold  (*)</v>
      </c>
      <c r="C28" s="35"/>
      <c r="D28" s="319" t="s">
        <v>488</v>
      </c>
      <c r="E28" s="320"/>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9">
      <c r="A29" s="41"/>
      <c r="B29" s="40" t="str">
        <f ca="1">OFFSET(L!$C$1,MATCH("Declaration"&amp;ADDRESS(ROW(),COLUMN(),4),L!$A:$A,0)-1,SL,,)&amp;P29</f>
        <v>Tungsten  (*)</v>
      </c>
      <c r="C29" s="35"/>
      <c r="D29" s="319" t="s">
        <v>488</v>
      </c>
      <c r="E29" s="320"/>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7.64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1243</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9">
      <c r="A32" s="41"/>
      <c r="B32" s="40" t="str">
        <f ca="1">B26</f>
        <v xml:space="preserve">Tantalum  </v>
      </c>
      <c r="C32" s="10"/>
      <c r="D32" s="325"/>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9">
      <c r="A33" s="41"/>
      <c r="B33" s="40" t="str">
        <f ca="1">B27</f>
        <v>Tin  (*)</v>
      </c>
      <c r="C33" s="10"/>
      <c r="D33" s="319" t="s">
        <v>488</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9">
      <c r="A34" s="41"/>
      <c r="B34" s="40" t="str">
        <f ca="1">B28</f>
        <v>Gold  (*)</v>
      </c>
      <c r="C34" s="10"/>
      <c r="D34" s="319" t="s">
        <v>488</v>
      </c>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9">
      <c r="A35" s="41"/>
      <c r="B35" s="40" t="str">
        <f ca="1">B29</f>
        <v>Tungsten  (*)</v>
      </c>
      <c r="C35" s="10"/>
      <c r="D35" s="319" t="s">
        <v>488</v>
      </c>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64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1"/>
      <c r="I37" s="361"/>
      <c r="J37" s="361"/>
      <c r="K37" s="36"/>
      <c r="L37" s="111" t="s">
        <v>1243</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9">
      <c r="A38" s="41"/>
      <c r="B38" s="40" t="str">
        <f ca="1">OFFSET(L!$C$1,MATCH("Declaration"&amp;ADDRESS(ROW(),COLUMN(),4),L!$A:$A,0)-1,SL,,)&amp;P38</f>
        <v xml:space="preserve">Tantalum  </v>
      </c>
      <c r="C38" s="10"/>
      <c r="D38" s="319"/>
      <c r="E38" s="320"/>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9">
      <c r="A39" s="41"/>
      <c r="B39" s="40" t="str">
        <f ca="1">OFFSET(L!$C$1,MATCH("Declaration"&amp;ADDRESS(ROW(),COLUMN(),4),L!$A:$A,0)-1,SL,,)&amp;P39</f>
        <v>Tin  (*)</v>
      </c>
      <c r="C39" s="10"/>
      <c r="D39" s="319" t="s">
        <v>489</v>
      </c>
      <c r="E39" s="320"/>
      <c r="F39" s="47"/>
      <c r="G39" s="327" t="s">
        <v>15663</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9">
      <c r="A40" s="41"/>
      <c r="B40" s="40" t="str">
        <f ca="1">OFFSET(L!$C$1,MATCH("Declaration"&amp;ADDRESS(ROW(),COLUMN(),4),L!$A:$A,0)-1,SL,,)&amp;P40</f>
        <v>Gold  (*)</v>
      </c>
      <c r="C40" s="10"/>
      <c r="D40" s="319" t="s">
        <v>489</v>
      </c>
      <c r="E40" s="320"/>
      <c r="F40" s="47"/>
      <c r="G40" s="327" t="s">
        <v>15664</v>
      </c>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9">
      <c r="A41" s="41"/>
      <c r="B41" s="40" t="str">
        <f ca="1">OFFSET(L!$C$1,MATCH("Declaration"&amp;ADDRESS(ROW(),COLUMN(),4),L!$A:$A,0)-1,SL,,)&amp;P41</f>
        <v>Tungsten  (*)</v>
      </c>
      <c r="C41" s="10"/>
      <c r="D41" s="319" t="s">
        <v>489</v>
      </c>
      <c r="E41" s="320"/>
      <c r="F41" s="47"/>
      <c r="G41" s="327" t="s">
        <v>15665</v>
      </c>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7.64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489</v>
      </c>
      <c r="E45" s="320"/>
      <c r="F45" s="47"/>
      <c r="G45" s="327" t="s">
        <v>15663</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489</v>
      </c>
      <c r="E46" s="320"/>
      <c r="F46" s="47"/>
      <c r="G46" s="327" t="s">
        <v>15664</v>
      </c>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489</v>
      </c>
      <c r="E47" s="320"/>
      <c r="F47" s="47"/>
      <c r="G47" s="327" t="s">
        <v>15665</v>
      </c>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9">
      <c r="A50" s="41"/>
      <c r="B50" s="40" t="str">
        <f ca="1">B38</f>
        <v xml:space="preserve">Tantalum  </v>
      </c>
      <c r="C50" s="10"/>
      <c r="D50" s="319"/>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9">
      <c r="A51" s="41"/>
      <c r="B51" s="40" t="str">
        <f ca="1">B39</f>
        <v>Tin  (*)</v>
      </c>
      <c r="C51" s="10"/>
      <c r="D51" s="319" t="s">
        <v>490</v>
      </c>
      <c r="E51" s="320"/>
      <c r="F51" s="47"/>
      <c r="G51" s="327" t="s">
        <v>15663</v>
      </c>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9">
      <c r="A52" s="41"/>
      <c r="B52" s="40" t="str">
        <f ca="1">B40</f>
        <v>Gold  (*)</v>
      </c>
      <c r="C52" s="10"/>
      <c r="D52" s="319" t="s">
        <v>490</v>
      </c>
      <c r="E52" s="320"/>
      <c r="F52" s="47"/>
      <c r="G52" s="327" t="s">
        <v>15664</v>
      </c>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9">
      <c r="A53" s="41"/>
      <c r="B53" s="40" t="str">
        <f ca="1">B41</f>
        <v>Tungsten  (*)</v>
      </c>
      <c r="C53" s="10"/>
      <c r="D53" s="319" t="s">
        <v>490</v>
      </c>
      <c r="E53" s="320"/>
      <c r="F53" s="47"/>
      <c r="G53" s="327" t="s">
        <v>15665</v>
      </c>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64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9">
      <c r="A56" s="41"/>
      <c r="B56" s="40" t="str">
        <f ca="1">B38</f>
        <v xml:space="preserve">Tantalum  </v>
      </c>
      <c r="C56" s="35"/>
      <c r="D56" s="355"/>
      <c r="E56" s="356"/>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9">
      <c r="A57" s="41"/>
      <c r="B57" s="40" t="str">
        <f ca="1">B39</f>
        <v>Tin  (*)</v>
      </c>
      <c r="C57" s="35"/>
      <c r="D57" s="355" t="s">
        <v>15666</v>
      </c>
      <c r="E57" s="356"/>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9">
      <c r="A58" s="41"/>
      <c r="B58" s="40" t="str">
        <f ca="1">B40</f>
        <v>Gold  (*)</v>
      </c>
      <c r="C58" s="35"/>
      <c r="D58" s="355" t="s">
        <v>15666</v>
      </c>
      <c r="E58" s="356"/>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9">
      <c r="A59" s="41"/>
      <c r="B59" s="40" t="str">
        <f ca="1">B41</f>
        <v>Tungsten  (*)</v>
      </c>
      <c r="C59" s="35"/>
      <c r="D59" s="355" t="s">
        <v>15666</v>
      </c>
      <c r="E59" s="356"/>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0"/>
      <c r="I61" s="360"/>
      <c r="J61" s="360"/>
      <c r="K61" s="36"/>
      <c r="L61" s="111" t="s">
        <v>1241</v>
      </c>
      <c r="M61" s="112"/>
      <c r="P61" s="3"/>
      <c r="Q61" s="3"/>
      <c r="R61" s="3"/>
      <c r="S61" s="3"/>
      <c r="T61" s="3"/>
      <c r="U61" s="3"/>
      <c r="V61" s="3"/>
      <c r="W61" s="3"/>
      <c r="X61" s="3"/>
      <c r="Y61" s="3"/>
      <c r="Z61" s="3"/>
      <c r="AA61" s="3"/>
      <c r="AB61" s="3"/>
      <c r="AC61" s="3"/>
      <c r="AD61" s="3"/>
      <c r="AE61" s="3"/>
      <c r="AF61" s="3"/>
      <c r="AG61" s="3"/>
      <c r="AH61" s="3"/>
    </row>
    <row r="62" spans="1:34" ht="22.9">
      <c r="A62" s="41"/>
      <c r="B62" s="40" t="str">
        <f ca="1">B38</f>
        <v xml:space="preserve">Tantalum  </v>
      </c>
      <c r="C62" s="10"/>
      <c r="D62" s="325"/>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9">
      <c r="A63" s="41"/>
      <c r="B63" s="40" t="str">
        <f ca="1">B39</f>
        <v>Tin  (*)</v>
      </c>
      <c r="C63" s="10"/>
      <c r="D63" s="319" t="s">
        <v>488</v>
      </c>
      <c r="E63" s="320"/>
      <c r="F63" s="47"/>
      <c r="G63" s="327" t="s">
        <v>15667</v>
      </c>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9">
      <c r="A64" s="41"/>
      <c r="B64" s="40" t="str">
        <f ca="1">B40</f>
        <v>Gold  (*)</v>
      </c>
      <c r="C64" s="10"/>
      <c r="D64" s="319" t="s">
        <v>488</v>
      </c>
      <c r="E64" s="320"/>
      <c r="F64" s="47"/>
      <c r="G64" s="327" t="s">
        <v>15668</v>
      </c>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9">
      <c r="A65" s="41"/>
      <c r="B65" s="40" t="str">
        <f ca="1">B41</f>
        <v>Tungsten  (*)</v>
      </c>
      <c r="C65" s="10"/>
      <c r="D65" s="319" t="s">
        <v>488</v>
      </c>
      <c r="E65" s="320"/>
      <c r="F65" s="47"/>
      <c r="G65" s="327" t="s">
        <v>15669</v>
      </c>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0" t="str">
        <f>IF(Q75="(*)","Click here to enter smelter names","")</f>
        <v/>
      </c>
      <c r="I67" s="360"/>
      <c r="J67" s="360"/>
      <c r="K67" s="36"/>
      <c r="L67" s="111" t="s">
        <v>1241</v>
      </c>
      <c r="M67" s="112"/>
      <c r="P67" s="3"/>
      <c r="Q67" s="3"/>
      <c r="R67" s="3"/>
      <c r="S67" s="3"/>
      <c r="T67" s="3"/>
      <c r="U67" s="3"/>
      <c r="V67" s="3"/>
      <c r="W67" s="3"/>
      <c r="X67" s="3"/>
      <c r="Y67" s="3"/>
      <c r="Z67" s="3"/>
      <c r="AA67" s="3"/>
      <c r="AB67" s="3"/>
      <c r="AC67" s="3"/>
      <c r="AD67" s="3"/>
      <c r="AE67" s="3"/>
      <c r="AF67" s="3"/>
      <c r="AG67" s="3"/>
      <c r="AH67" s="3"/>
    </row>
    <row r="68" spans="1:34" ht="22.9">
      <c r="A68" s="41"/>
      <c r="B68" s="40" t="str">
        <f ca="1">B38</f>
        <v xml:space="preserve">Tantalum  </v>
      </c>
      <c r="C68" s="35"/>
      <c r="D68" s="319"/>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9">
      <c r="A69" s="41"/>
      <c r="B69" s="40" t="str">
        <f ca="1">B39</f>
        <v>Tin  (*)</v>
      </c>
      <c r="C69" s="35"/>
      <c r="D69" s="319" t="s">
        <v>488</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9">
      <c r="A70" s="41"/>
      <c r="B70" s="40" t="str">
        <f ca="1">B40</f>
        <v>Gold  (*)</v>
      </c>
      <c r="C70" s="35"/>
      <c r="D70" s="319" t="s">
        <v>488</v>
      </c>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9">
      <c r="A71" s="38"/>
      <c r="B71" s="40" t="str">
        <f ca="1">B41</f>
        <v>Tungsten  (*)</v>
      </c>
      <c r="C71" s="49"/>
      <c r="D71" s="319" t="s">
        <v>488</v>
      </c>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4.6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4.65">
      <c r="A73" s="41"/>
      <c r="B73" s="370" t="str">
        <f ca="1">OFFSET(L!$C$1,MATCH("Declaration"&amp;ADDRESS(ROW(),COLUMN(),4),L!$A:$A,0)-1,SL,,)</f>
        <v>Answer the Following Questions at a Company Level</v>
      </c>
      <c r="C73" s="370"/>
      <c r="D73" s="370"/>
      <c r="E73" s="370"/>
      <c r="F73" s="370"/>
      <c r="G73" s="370"/>
      <c r="H73" s="370"/>
      <c r="I73" s="370"/>
      <c r="J73" s="370"/>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29.25">
      <c r="A75" s="41"/>
      <c r="B75" s="56" t="str">
        <f ca="1">OFFSET(L!$C$1,MATCH("Declaration"&amp;ADDRESS(ROW(),COLUMN(),4),L!$A:$A,0)-1,SL,,)&amp;$Q$37</f>
        <v>A. Have you established a responsible minerals sourcing policy? (*)</v>
      </c>
      <c r="C75" s="57"/>
      <c r="D75" s="319" t="s">
        <v>488</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68"/>
      <c r="H76" s="368"/>
      <c r="I76" s="368"/>
      <c r="J76" s="36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91" t="s">
        <v>15655</v>
      </c>
      <c r="H77" s="390"/>
      <c r="I77" s="390"/>
      <c r="J77" s="389"/>
      <c r="K77" s="36"/>
      <c r="L77" s="113" t="s">
        <v>1243</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489</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489</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489</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4.6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66" t="s">
        <v>488</v>
      </c>
      <c r="E85" s="367"/>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68"/>
      <c r="H86" s="368"/>
      <c r="I86" s="368"/>
      <c r="J86" s="36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69"/>
      <c r="H88" s="369"/>
      <c r="I88" s="369"/>
      <c r="J88" s="369"/>
      <c r="K88" s="36"/>
      <c r="L88" s="113"/>
      <c r="M88" s="112"/>
      <c r="P88" s="3"/>
      <c r="Q88" s="3"/>
      <c r="R88" s="3"/>
      <c r="S88" s="3"/>
      <c r="T88" s="3"/>
      <c r="U88" s="3"/>
      <c r="V88" s="3"/>
      <c r="W88" s="3"/>
      <c r="X88" s="3"/>
      <c r="Y88" s="3"/>
      <c r="Z88" s="3"/>
      <c r="AA88" s="3"/>
      <c r="AB88" s="3"/>
      <c r="AC88" s="3"/>
      <c r="AD88" s="3"/>
      <c r="AE88" s="3"/>
      <c r="AF88" s="3"/>
      <c r="AG88" s="3"/>
      <c r="AH88" s="3"/>
    </row>
    <row r="89" spans="1:34" ht="29.25">
      <c r="A89" s="41"/>
      <c r="B89" s="56" t="str">
        <f ca="1">OFFSET(L!$C$1,MATCH("Declaration"&amp;ADDRESS(ROW(),COLUMN(),4),L!$A:$A,0)-1,SL,,)&amp;$Q$37</f>
        <v>H. Is your company required to file an annual conflict minerals disclosure? (*)</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4.65">
      <c r="A90" s="41"/>
      <c r="B90" s="365" t="str">
        <f>IF(OR($D$8="",$I$3=""),"","Click here to check required fields completion")</f>
        <v/>
      </c>
      <c r="C90" s="365"/>
      <c r="D90" s="365"/>
      <c r="E90" s="365"/>
      <c r="F90" s="365"/>
      <c r="G90" s="365"/>
      <c r="H90" s="365"/>
      <c r="I90" s="365"/>
      <c r="J90" s="365"/>
      <c r="K90" s="36"/>
      <c r="L90" s="100"/>
      <c r="P90" s="3"/>
      <c r="Q90" s="3"/>
      <c r="R90" s="3"/>
      <c r="S90" s="3"/>
      <c r="T90" s="3"/>
      <c r="U90" s="3"/>
      <c r="V90" s="3"/>
      <c r="W90" s="3"/>
      <c r="X90" s="3"/>
      <c r="Y90" s="3"/>
      <c r="Z90" s="3"/>
      <c r="AA90" s="3"/>
      <c r="AB90" s="3"/>
      <c r="AC90" s="3"/>
      <c r="AD90" s="3"/>
      <c r="AE90" s="3"/>
      <c r="AF90" s="3"/>
      <c r="AG90" s="3"/>
      <c r="AH90" s="3"/>
    </row>
    <row r="91" spans="1:34" ht="15" thickBot="1">
      <c r="A91" s="363" t="str">
        <f ca="1">OFFSET(L!$C$1,MATCH("General"&amp;"Cpy",L!$A:$A,0)-1,SL,,)</f>
        <v>© 2022 Responsible Minerals Initiative. All rights reserved.</v>
      </c>
      <c r="B91" s="364"/>
      <c r="C91" s="364"/>
      <c r="D91" s="364"/>
      <c r="E91" s="364"/>
      <c r="F91" s="364"/>
      <c r="G91" s="364"/>
      <c r="H91" s="364"/>
      <c r="I91" s="364"/>
      <c r="J91" s="364"/>
      <c r="K91" s="62"/>
      <c r="L91" s="100"/>
      <c r="P91" s="3"/>
      <c r="Q91" s="3"/>
      <c r="R91" s="3"/>
      <c r="S91" s="3"/>
      <c r="T91" s="3"/>
      <c r="U91" s="3"/>
      <c r="V91" s="3"/>
      <c r="W91" s="3"/>
      <c r="X91" s="3"/>
      <c r="Y91" s="3"/>
      <c r="Z91" s="3"/>
      <c r="AA91" s="3"/>
      <c r="AB91" s="3"/>
      <c r="AC91" s="3"/>
      <c r="AD91" s="3"/>
      <c r="AE91" s="3"/>
      <c r="AF91" s="3"/>
      <c r="AG91" s="3"/>
      <c r="AH91" s="3"/>
    </row>
    <row r="92" spans="1:34" ht="1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64:E64"/>
    <mergeCell ref="D63:E63"/>
    <mergeCell ref="D65:E65"/>
    <mergeCell ref="G64:J64"/>
    <mergeCell ref="G63:J63"/>
    <mergeCell ref="G65:J65"/>
    <mergeCell ref="D71:E71"/>
    <mergeCell ref="D70:E70"/>
    <mergeCell ref="D69:E69"/>
    <mergeCell ref="D52:E52"/>
    <mergeCell ref="D51:E51"/>
    <mergeCell ref="D53:E53"/>
    <mergeCell ref="D59:E59"/>
    <mergeCell ref="D58:E58"/>
    <mergeCell ref="D57:E57"/>
    <mergeCell ref="G77:J77"/>
    <mergeCell ref="D8:J8"/>
    <mergeCell ref="D9:G9"/>
    <mergeCell ref="D15:J15"/>
    <mergeCell ref="D12:J12"/>
    <mergeCell ref="D14:J14"/>
    <mergeCell ref="D16:J16"/>
    <mergeCell ref="D17:J17"/>
    <mergeCell ref="D18:J18"/>
    <mergeCell ref="D28:E28"/>
    <mergeCell ref="D26:E26"/>
    <mergeCell ref="D27:E27"/>
    <mergeCell ref="D29:E29"/>
    <mergeCell ref="D34:E34"/>
    <mergeCell ref="D33:E33"/>
    <mergeCell ref="D35:E35"/>
    <mergeCell ref="D40:E40"/>
    <mergeCell ref="D39:E39"/>
    <mergeCell ref="D41:E41"/>
    <mergeCell ref="G40:J40"/>
    <mergeCell ref="G39:J39"/>
    <mergeCell ref="G41:J41"/>
    <mergeCell ref="G46:J46"/>
    <mergeCell ref="G45:J45"/>
    <mergeCell ref="G75:J75"/>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A91:J91"/>
    <mergeCell ref="G85:J85"/>
    <mergeCell ref="B90:J90"/>
    <mergeCell ref="D81:E81"/>
    <mergeCell ref="D87:E87"/>
    <mergeCell ref="D85:E85"/>
    <mergeCell ref="D89:E89"/>
    <mergeCell ref="G86:J86"/>
    <mergeCell ref="G87:J87"/>
    <mergeCell ref="G88:J88"/>
    <mergeCell ref="G81:J81"/>
    <mergeCell ref="D11:J11"/>
    <mergeCell ref="G34:J34"/>
    <mergeCell ref="D62:E62"/>
    <mergeCell ref="D56:E56"/>
    <mergeCell ref="G56:J56"/>
    <mergeCell ref="D61:E61"/>
    <mergeCell ref="H61:J61"/>
    <mergeCell ref="H37:J37"/>
    <mergeCell ref="D19:J19"/>
    <mergeCell ref="D23:E23"/>
    <mergeCell ref="G33:J33"/>
    <mergeCell ref="G50:J50"/>
    <mergeCell ref="D68:E68"/>
    <mergeCell ref="G62:J62"/>
    <mergeCell ref="G57:J57"/>
    <mergeCell ref="G58:J58"/>
    <mergeCell ref="G59:J59"/>
    <mergeCell ref="D55:E55"/>
    <mergeCell ref="G47:J47"/>
    <mergeCell ref="G52:J52"/>
    <mergeCell ref="G51:J51"/>
    <mergeCell ref="G53:J53"/>
    <mergeCell ref="D47:E47"/>
    <mergeCell ref="D46:E46"/>
    <mergeCell ref="D45:E45"/>
    <mergeCell ref="A1:K1"/>
    <mergeCell ref="D2:J2"/>
    <mergeCell ref="B4:H4"/>
    <mergeCell ref="D10:J10"/>
    <mergeCell ref="D13:J13"/>
    <mergeCell ref="F3:H3"/>
    <mergeCell ref="I4:J4"/>
    <mergeCell ref="B7:J7"/>
    <mergeCell ref="B10:B11"/>
    <mergeCell ref="B6:J6"/>
    <mergeCell ref="D20:J20"/>
    <mergeCell ref="D38:E38"/>
    <mergeCell ref="G32:J32"/>
    <mergeCell ref="G29:J29"/>
    <mergeCell ref="G27:J27"/>
    <mergeCell ref="D21:J21"/>
    <mergeCell ref="D22:E22"/>
    <mergeCell ref="B24:J24"/>
    <mergeCell ref="D31:E31"/>
    <mergeCell ref="D50:E50"/>
    <mergeCell ref="D37:E37"/>
    <mergeCell ref="D32:E32"/>
    <mergeCell ref="D43:E43"/>
    <mergeCell ref="D44:E44"/>
    <mergeCell ref="G44:J44"/>
    <mergeCell ref="G38:J38"/>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G5" sqref="G5"/>
    </sheetView>
  </sheetViews>
  <sheetFormatPr defaultColWidth="8.8203125" defaultRowHeight="12.4"/>
  <cols>
    <col min="1" max="1" width="13.64453125" style="228" customWidth="1"/>
    <col min="2" max="2" width="13.3515625" style="232" customWidth="1"/>
    <col min="3" max="3" width="40.64453125" style="232" customWidth="1"/>
    <col min="4" max="4" width="30.64453125" style="232" customWidth="1"/>
    <col min="5" max="5" width="20.8203125" style="232" customWidth="1"/>
    <col min="6" max="7" width="13.8203125" style="232" customWidth="1"/>
    <col min="8" max="8" width="25.17578125" style="232" customWidth="1"/>
    <col min="9" max="9" width="24.17578125" style="232" customWidth="1"/>
    <col min="10" max="10" width="18.3515625" style="232" customWidth="1"/>
    <col min="11" max="11" width="27.3515625" style="232" customWidth="1"/>
    <col min="12" max="12" width="20.64453125" style="232" customWidth="1"/>
    <col min="13" max="13" width="35.17578125" style="232" customWidth="1"/>
    <col min="14" max="14" width="42.17578125" style="232" customWidth="1"/>
    <col min="15" max="15" width="32.17578125" style="232" customWidth="1"/>
    <col min="16" max="16" width="22.8203125" style="232" customWidth="1"/>
    <col min="17" max="17" width="43.64453125" style="232" customWidth="1"/>
    <col min="18" max="18" width="35.8203125" style="232" hidden="1" customWidth="1"/>
    <col min="19" max="20" width="17.8203125" style="232" hidden="1" customWidth="1"/>
    <col min="21" max="21" width="8.8203125" style="232" hidden="1" customWidth="1"/>
    <col min="22" max="22" width="6.17578125" style="232" hidden="1" customWidth="1"/>
    <col min="23" max="23" width="8.64453125" style="232" hidden="1" customWidth="1"/>
    <col min="24" max="24" width="8.8203125" style="232" hidden="1" customWidth="1"/>
    <col min="25" max="27" width="4.3515625" style="232" hidden="1" customWidth="1"/>
    <col min="28" max="28" width="7.8203125" style="232" hidden="1" customWidth="1"/>
    <col min="29" max="33" width="4.3515625" style="232" hidden="1" customWidth="1"/>
    <col min="34" max="34" width="14.64453125" style="232" hidden="1" customWidth="1"/>
    <col min="35" max="39" width="8.8203125" style="232" customWidth="1"/>
    <col min="40" max="16384" width="8.8203125" style="232"/>
  </cols>
  <sheetData>
    <row r="1" spans="1:34" s="222" customFormat="1" ht="16.05"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75">
      <c r="A2" s="170"/>
      <c r="B2" s="187" t="str">
        <f ca="1">OFFSET(L!$C$1,MATCH("Smelter List"&amp;ADDRESS(ROW(),COLUMN(),4),L!$A:$A,0)-1,SL,,)</f>
        <v>TO BEGIN:</v>
      </c>
      <c r="C2" s="172"/>
      <c r="D2" s="172"/>
      <c r="E2" s="172"/>
      <c r="F2" s="193"/>
      <c r="G2" s="193"/>
      <c r="H2" s="193"/>
      <c r="I2" s="194"/>
      <c r="J2" s="371" t="str">
        <f ca="1">OFFSET(L!$C$1,MATCH("Smelter List"&amp;ADDRESS(ROW(),COLUMN(),4),L!$A:$A,0)-1,SL,,)</f>
        <v>Link to "RMAP Conformant Smelter List"</v>
      </c>
      <c r="K2" s="372"/>
      <c r="L2" s="372"/>
      <c r="M2" s="372"/>
      <c r="N2" s="372"/>
      <c r="O2" s="372"/>
      <c r="P2" s="195"/>
      <c r="Q2" s="196"/>
      <c r="R2" s="197"/>
      <c r="S2" s="197"/>
      <c r="T2" s="197"/>
      <c r="AH2" s="145" t="s">
        <v>488</v>
      </c>
    </row>
    <row r="3" spans="1:34" s="222" customFormat="1" ht="173.45" customHeight="1">
      <c r="A3" s="171"/>
      <c r="B3" s="37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3"/>
      <c r="D3" s="373"/>
      <c r="E3" s="373"/>
      <c r="F3" s="223"/>
      <c r="G3" s="374" t="str">
        <f ca="1">OFFSET(L!$C$1,MATCH("General"&amp;"Cpy",L!$A:$A,0)-1,SL,,)</f>
        <v>© 2022 Responsible Minerals Initiative. All rights reserved.</v>
      </c>
      <c r="H3" s="374"/>
      <c r="I3" s="375"/>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0" customHeight="1">
      <c r="A5" s="397" t="s">
        <v>1385</v>
      </c>
      <c r="B5" s="392" t="s">
        <v>1130</v>
      </c>
      <c r="C5" s="395" t="s">
        <v>1384</v>
      </c>
      <c r="D5" s="396"/>
      <c r="E5" s="392" t="s">
        <v>2456</v>
      </c>
      <c r="F5" s="392" t="s">
        <v>1385</v>
      </c>
      <c r="G5" s="392" t="s">
        <v>13320</v>
      </c>
      <c r="H5" s="393">
        <v>0</v>
      </c>
      <c r="I5" s="394" t="s">
        <v>1545</v>
      </c>
      <c r="J5" s="394" t="s">
        <v>1546</v>
      </c>
      <c r="K5" s="225"/>
      <c r="L5" s="225"/>
      <c r="M5" s="225"/>
      <c r="N5" s="225"/>
      <c r="O5" s="225"/>
      <c r="P5" s="185"/>
      <c r="Q5" s="226"/>
      <c r="R5" s="182" t="str">
        <f ca="1">IF(ISERROR($V5),"",OFFSET('Smelter Look-up'!$C$4,$V5-4,0)&amp;"")</f>
        <v>Advanced Chemical Company</v>
      </c>
      <c r="S5" s="181" t="str">
        <f t="shared" ref="S5" ca="1" si="0">IF(B5="","",IF(ISERROR(MATCH($E5,CL,0)),"Unknown",INDIRECT("'C'!$A$"&amp;MATCH($E5,CL,0)+1)))</f>
        <v>US</v>
      </c>
      <c r="T5" s="181" t="str">
        <f ca="1">IF(B5="","",IF(ISERROR(MATCH($J5,SorP!$B$1:$B$6230,0)),"",INDIRECT("'SorP'!$A$"&amp;MATCH($J5,SorP!$B$1:$B$6230,0))))</f>
        <v>US-RI</v>
      </c>
      <c r="U5" s="201"/>
      <c r="V5" s="227">
        <f>IF(C5="",NA(),IF(OR(C5="Smelter not listed",C5="Smelter not yet identified"),MATCH($B5&amp;$D5,'Smelter Look-up'!$J:$J,0),MATCH($B5&amp;$C5,'Smelter Look-up'!$J:$J,0)))</f>
        <v>8</v>
      </c>
      <c r="X5" s="228">
        <f t="shared" ref="X5" si="1">IF(AND(C5="Smelter not listed",OR(LEN(D5)=0,LEN(E5)=0)),1,0)</f>
        <v>0</v>
      </c>
      <c r="AB5" s="229" t="str">
        <f t="shared" ref="AB5" si="2">B5&amp;C5</f>
        <v>GoldAdvanced Chemical Company</v>
      </c>
    </row>
    <row r="6" spans="1:34" s="228" customFormat="1" ht="20" customHeight="1">
      <c r="A6" s="397" t="s">
        <v>793</v>
      </c>
      <c r="B6" s="392" t="s">
        <v>1133</v>
      </c>
      <c r="C6" s="395" t="s">
        <v>148</v>
      </c>
      <c r="D6" s="396"/>
      <c r="E6" s="392" t="s">
        <v>2456</v>
      </c>
      <c r="F6" s="392" t="s">
        <v>793</v>
      </c>
      <c r="G6" s="392" t="s">
        <v>13320</v>
      </c>
      <c r="H6" s="393">
        <v>0</v>
      </c>
      <c r="I6" s="394" t="s">
        <v>1836</v>
      </c>
      <c r="J6" s="394" t="s">
        <v>1837</v>
      </c>
      <c r="K6" s="225"/>
      <c r="L6" s="225"/>
      <c r="M6" s="225"/>
      <c r="N6" s="225"/>
      <c r="O6" s="225"/>
      <c r="P6" s="185"/>
      <c r="Q6" s="226"/>
      <c r="R6" s="182" t="str">
        <f ca="1">IF(ISERROR($V6),"",OFFSET('Smelter Look-up'!$C$4,$V6-4,0)&amp;"")</f>
        <v>Kennametal Huntsville</v>
      </c>
      <c r="S6" s="181" t="str">
        <f t="shared" ref="S6:S37" ca="1" si="3">IF(B6="","",IF(ISERROR(MATCH($E6,CL,0)),"Unknown",INDIRECT("'C'!$A$"&amp;MATCH($E6,CL,0)+1)))</f>
        <v>US</v>
      </c>
      <c r="T6" s="181" t="str">
        <f ca="1">IF(B6="","",IF(ISERROR(MATCH($J6,SorP!$B$1:$B$6230,0)),"",INDIRECT("'SorP'!$A$"&amp;MATCH($J6,SorP!$B$1:$B$6230,0))))</f>
        <v>US-AL</v>
      </c>
      <c r="U6" s="201"/>
      <c r="V6" s="227">
        <f>IF(C6="",NA(),IF(OR(C6="Smelter not listed",C6="Smelter not yet identified"),MATCH($B6&amp;$D6,'Smelter Look-up'!$J:$J,0),MATCH($B6&amp;$C6,'Smelter Look-up'!$J:$J,0)))</f>
        <v>604</v>
      </c>
      <c r="X6" s="228">
        <f t="shared" ref="X6:X37" si="4">IF(AND(C6="Smelter not listed",OR(LEN(D6)=0,LEN(E6)=0)),1,0)</f>
        <v>0</v>
      </c>
      <c r="AB6" s="229" t="str">
        <f t="shared" ref="AB6:AB37" si="5">B6&amp;C6</f>
        <v>TungstenKennametal Huntsville</v>
      </c>
    </row>
    <row r="7" spans="1:34" s="228" customFormat="1" ht="20" customHeight="1">
      <c r="A7" s="397" t="s">
        <v>766</v>
      </c>
      <c r="B7" s="392" t="s">
        <v>1131</v>
      </c>
      <c r="C7" s="395" t="s">
        <v>49</v>
      </c>
      <c r="D7" s="396"/>
      <c r="E7" s="392" t="s">
        <v>2456</v>
      </c>
      <c r="F7" s="392" t="s">
        <v>766</v>
      </c>
      <c r="G7" s="392" t="s">
        <v>13320</v>
      </c>
      <c r="H7" s="393">
        <v>0</v>
      </c>
      <c r="I7" s="394" t="s">
        <v>1772</v>
      </c>
      <c r="J7" s="394" t="s">
        <v>1748</v>
      </c>
      <c r="K7" s="225"/>
      <c r="L7" s="225"/>
      <c r="M7" s="225"/>
      <c r="N7" s="225"/>
      <c r="O7" s="225"/>
      <c r="P7" s="185"/>
      <c r="Q7" s="226"/>
      <c r="R7" s="182" t="str">
        <f ca="1">IF(ISERROR($V7),"",OFFSET('Smelter Look-up'!$C$4,$V7-4,0)&amp;"")</f>
        <v>Alpha</v>
      </c>
      <c r="S7" s="181" t="str">
        <f t="shared" ca="1" si="3"/>
        <v>US</v>
      </c>
      <c r="T7" s="181" t="str">
        <f ca="1">IF(B7="","",IF(ISERROR(MATCH($J7,SorP!$B$1:$B$6230,0)),"",INDIRECT("'SorP'!$A$"&amp;MATCH($J7,SorP!$B$1:$B$6230,0))))</f>
        <v>US-PA</v>
      </c>
      <c r="U7" s="201"/>
      <c r="V7" s="227">
        <f>IF(C7="",NA(),IF(OR(C7="Smelter not listed",C7="Smelter not yet identified"),MATCH($B7&amp;$D7,'Smelter Look-up'!$J:$J,0),MATCH($B7&amp;$C7,'Smelter Look-up'!$J:$J,0)))</f>
        <v>390</v>
      </c>
      <c r="X7" s="228">
        <f t="shared" si="4"/>
        <v>0</v>
      </c>
      <c r="AB7" s="229" t="str">
        <f t="shared" si="5"/>
        <v>TinAlpha</v>
      </c>
    </row>
    <row r="8" spans="1:34" s="228" customFormat="1" ht="20"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IF(B8="","",IF(ISERROR(MATCH($J8,SorP!$B$1:$B$6230,0)),"",INDIRECT("'SorP'!$A$"&amp;MATCH($J8,SorP!$B$1:$B$6230,0))))</f>
        <v/>
      </c>
      <c r="U8" s="201"/>
      <c r="V8" s="227" t="e">
        <f>IF(C8="",NA(),IF(OR(C8="Smelter not listed",C8="Smelter not yet identified"),MATCH($B8&amp;$D8,'Smelter Look-up'!$J:$J,0),MATCH($B8&amp;$C8,'Smelter Look-up'!$J:$J,0)))</f>
        <v>#N/A</v>
      </c>
      <c r="X8" s="228">
        <f t="shared" ca="1" si="4"/>
        <v>0</v>
      </c>
      <c r="AB8" s="229" t="str">
        <f t="shared" si="5"/>
        <v/>
      </c>
    </row>
    <row r="9" spans="1:34" s="228" customFormat="1" ht="20"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IF(B9="","",IF(ISERROR(MATCH($J9,SorP!$B$1:$B$6230,0)),"",INDIRECT("'SorP'!$A$"&amp;MATCH($J9,SorP!$B$1:$B$6230,0))))</f>
        <v/>
      </c>
      <c r="U9" s="201"/>
      <c r="V9" s="227" t="e">
        <f>IF(C9="",NA(),IF(OR(C9="Smelter not listed",C9="Smelter not yet identified"),MATCH($B9&amp;$D9,'Smelter Look-up'!$J:$J,0),MATCH($B9&amp;$C9,'Smelter Look-up'!$J:$J,0)))</f>
        <v>#N/A</v>
      </c>
      <c r="X9" s="228">
        <f t="shared" ca="1" si="4"/>
        <v>0</v>
      </c>
      <c r="AB9" s="229" t="str">
        <f t="shared" si="5"/>
        <v/>
      </c>
    </row>
    <row r="10" spans="1:34" s="228" customFormat="1" ht="20"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20"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20"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20"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20"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20"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20"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20"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20"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1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2.75" thickTop="1"/>
    <row r="2508" spans="1:28" ht="12.7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213F287-0773-43FA-9A01-FFAD2B8C4A6F}"/>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203125" defaultRowHeight="12.4"/>
  <cols>
    <col min="1" max="1" width="45.17578125" style="19" customWidth="1"/>
    <col min="2" max="2" width="42.8203125" style="20" customWidth="1"/>
    <col min="3" max="3" width="51.64453125" style="19" customWidth="1"/>
    <col min="4" max="4" width="29.17578125" style="20" customWidth="1"/>
    <col min="5" max="5" width="9" style="19" customWidth="1"/>
    <col min="6" max="6" width="13.64453125" style="19" hidden="1" customWidth="1"/>
    <col min="7" max="7" width="13.3515625" style="19" hidden="1" customWidth="1"/>
    <col min="8" max="9" width="9" style="19" hidden="1" customWidth="1"/>
    <col min="10" max="10" width="48.8203125" style="19" hidden="1" customWidth="1"/>
    <col min="11" max="11" width="9" style="19" hidden="1" customWidth="1"/>
    <col min="12" max="15" width="8.8203125" style="19" hidden="1" customWidth="1"/>
    <col min="16" max="18" width="8.8203125" style="19" customWidth="1"/>
    <col min="19" max="16384" width="8.8203125" style="19"/>
  </cols>
  <sheetData>
    <row r="1" spans="1:10" ht="29.25">
      <c r="A1" s="376" t="str">
        <f ca="1">OFFSET(L!$C$1,MATCH("Checker"&amp;ADDRESS(ROW(),COLUMN(),4),L!$A:$A,0)-1,SL,,)</f>
        <v>To ensure all required fields have been populated before submitting to your customers review form for any line items highlighted in red</v>
      </c>
      <c r="B1" s="376"/>
      <c r="C1" s="376"/>
      <c r="D1" s="119" t="str">
        <f ca="1">OFFSET(L!$C$1,MATCH("Checker"&amp;ADDRESS(ROW(),COLUMN(),4),L!$A:$A,0)-1,SL,,)</f>
        <v>Required fields remaining to be completed</v>
      </c>
      <c r="E1" s="20" t="s">
        <v>806</v>
      </c>
    </row>
    <row r="2" spans="1:10" ht="14.65">
      <c r="A2" s="66" t="s">
        <v>898</v>
      </c>
      <c r="B2" s="67" t="str">
        <f>IF(F65=1,"Click here to return to Smelter List","")</f>
        <v/>
      </c>
      <c r="C2" s="121" t="str">
        <f>IF(F65=1,"Click here to return to Product List","")</f>
        <v/>
      </c>
      <c r="D2" s="151" t="str">
        <f ca="1">IF(H70=0,"0",H70)</f>
        <v>0</v>
      </c>
    </row>
    <row r="3" spans="1:10" ht="14.6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8.25">
      <c r="A4" s="90" t="str">
        <f ca="1">Declaration!B8</f>
        <v>Company Name (*):</v>
      </c>
      <c r="B4" s="89" t="str">
        <f>Declaration!D8</f>
        <v>Silicon Designs Inc</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25">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25">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8.25">
      <c r="A7" s="90" t="str">
        <f ca="1">Declaration!B15</f>
        <v>Contact Name (*):</v>
      </c>
      <c r="B7" s="89" t="str">
        <f>Declaration!D15</f>
        <v>Kati Cole</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25">
      <c r="A8" s="90" t="str">
        <f ca="1">Declaration!B16</f>
        <v>Email – Contact (*):</v>
      </c>
      <c r="B8" s="89" t="str">
        <f>Declaration!D16</f>
        <v>Kati.Cole@SiliconDesigns.com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25">
      <c r="A9" s="90" t="str">
        <f ca="1">Declaration!B17</f>
        <v>Phone – Contact (*):</v>
      </c>
      <c r="B9" s="277" t="str">
        <f>Declaration!D17</f>
        <v>4253918329</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25">
      <c r="A10" s="90" t="str">
        <f ca="1">Declaration!B18</f>
        <v>Authorizer (*):</v>
      </c>
      <c r="B10" s="89" t="str">
        <f>Declaration!D18</f>
        <v>Kati Cole</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25">
      <c r="A11" s="90" t="str">
        <f ca="1">Declaration!B20</f>
        <v>Email - Authorizer (*):</v>
      </c>
      <c r="B11" s="89" t="str">
        <f>Declaration!D20</f>
        <v>Kati.Cole@SiliconDesigns.com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25">
      <c r="A12" s="90" t="str">
        <f ca="1">Declaration!B22</f>
        <v>Effective Date (*):</v>
      </c>
      <c r="B12" s="91">
        <f>Declaration!D22</f>
        <v>44914</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1.9">
      <c r="A13" s="89" t="str">
        <f ca="1">Declaration!B25</f>
        <v>1) Is any 3TG intentionally added or used in the product(s) or in the production process? (*)</v>
      </c>
      <c r="B13" s="92"/>
      <c r="C13" s="92"/>
      <c r="D13" s="96"/>
      <c r="E13" s="20" t="s">
        <v>810</v>
      </c>
      <c r="F13" s="93"/>
      <c r="H13" s="19">
        <f t="shared" si="3"/>
        <v>0</v>
      </c>
    </row>
    <row r="14" spans="1:10" ht="25.9">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25">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25">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25">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5">
      <c r="A18" s="89" t="str">
        <f ca="1">Declaration!B31</f>
        <v>2) Does any 3TG remain in the product(s)? (*)</v>
      </c>
      <c r="B18" s="92"/>
      <c r="C18" s="92"/>
      <c r="D18" s="96"/>
      <c r="E18" s="20" t="s">
        <v>808</v>
      </c>
      <c r="F18" s="93"/>
      <c r="J18" s="148"/>
    </row>
    <row r="19" spans="1:10" ht="38.25">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25">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25">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25">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8.25">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25">
      <c r="A25" s="90" t="str">
        <f ca="1">Declaration!B39</f>
        <v>Tin  (*)</v>
      </c>
      <c r="B25" s="89" t="str">
        <f>IF(AND($B$15="Yes",$B$20="Yes"),Declaration!D39,0)</f>
        <v>No</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25">
      <c r="A26" s="90" t="str">
        <f ca="1">Declaration!B40</f>
        <v>Gold  (*)</v>
      </c>
      <c r="B26" s="89" t="str">
        <f>IF(AND($B$16="Yes",$B$21="Yes"),Declaration!D40,0)</f>
        <v>No</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25">
      <c r="A27" s="90" t="str">
        <f ca="1">Declaration!B41</f>
        <v>Tungsten  (*)</v>
      </c>
      <c r="B27" s="89" t="str">
        <f>IF(AND($B$17="Yes",$B$22="Yes"),Declaration!D41,0)</f>
        <v>No</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1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8.25">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25">
      <c r="A35" s="90" t="str">
        <f ca="1">Declaration!B51</f>
        <v>Tin  (*)</v>
      </c>
      <c r="B35" s="89" t="str">
        <f>IF(AND($B$15="Yes",$B$20="Yes"),Declaration!D51,0)</f>
        <v>Unknown</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25">
      <c r="A36" s="90" t="str">
        <f ca="1">Declaration!B52</f>
        <v>Gold  (*)</v>
      </c>
      <c r="B36" s="89" t="str">
        <f>IF(AND($B$16="Yes",$B$21="Yes"),Declaration!D52,0)</f>
        <v>Unknown</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25">
      <c r="A37" s="90" t="str">
        <f ca="1">Declaration!B53</f>
        <v>Tungsten  (*)</v>
      </c>
      <c r="B37" s="89" t="str">
        <f>IF(AND($B$17="Yes",$B$22="Yes"),Declaration!D53,0)</f>
        <v>Unknown</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15">
      <c r="A38" s="89" t="str">
        <f ca="1">Declaration!B55</f>
        <v>6) What percentage of relevant suppliers have provided a response to your supply chain survey?  (*)</v>
      </c>
      <c r="B38" s="92"/>
      <c r="C38" s="92"/>
      <c r="D38" s="96"/>
      <c r="E38" s="20" t="s">
        <v>807</v>
      </c>
      <c r="F38" s="93"/>
    </row>
    <row r="39" spans="1:10" ht="25.9">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9">
      <c r="A40" s="90" t="str">
        <f ca="1">Declaration!B57</f>
        <v>Tin  (*)</v>
      </c>
      <c r="B40" s="272" t="str">
        <f>IF(AND($B$15="Yes",$B$20="Yes"),Declaration!D57,0)</f>
        <v>100%</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9">
      <c r="A41" s="90" t="str">
        <f ca="1">Declaration!B58</f>
        <v>Gold  (*)</v>
      </c>
      <c r="B41" s="272" t="str">
        <f>IF(AND($B$16="Yes",$B$21="Yes"),Declaration!D58,0)</f>
        <v>100%</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9">
      <c r="A42" s="90" t="str">
        <f ca="1">Declaration!B59</f>
        <v>Tungsten  (*)</v>
      </c>
      <c r="B42" s="272" t="str">
        <f>IF(AND($B$17="Yes",$B$22="Yes"),Declaration!D59,0)</f>
        <v>100%</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5">
      <c r="A43" s="89" t="str">
        <f ca="1">Declaration!B61</f>
        <v>7) Have you identified all of the smelters supplying the 3TG to your supply chain?  (*)</v>
      </c>
      <c r="B43" s="92"/>
      <c r="C43" s="92"/>
      <c r="D43" s="96"/>
      <c r="E43" s="20" t="s">
        <v>808</v>
      </c>
      <c r="F43" s="93"/>
    </row>
    <row r="44" spans="1:10" ht="50.6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6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65">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65">
      <c r="A47" s="90" t="str">
        <f ca="1">Declaration!B65</f>
        <v>Tungsten  (*)</v>
      </c>
      <c r="B47" s="89" t="str">
        <f>IF(AND($B$17="Yes",$B$22="Yes"),Declaration!D65,0)</f>
        <v>Yes</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1.9">
      <c r="A48" s="89" t="str">
        <f ca="1">Declaration!B67</f>
        <v>8) Has all applicable smelter information received by your company been reported in this declaration?  (*)</v>
      </c>
      <c r="B48" s="92"/>
      <c r="C48" s="92"/>
      <c r="D48" s="96"/>
      <c r="E48" s="20" t="s">
        <v>809</v>
      </c>
      <c r="F48" s="93"/>
    </row>
    <row r="49" spans="1:10" ht="38.25">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25">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25">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25">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75">
      <c r="A53" s="89" t="str">
        <f ca="1">Declaration!B74</f>
        <v>Question</v>
      </c>
      <c r="B53" s="92"/>
      <c r="C53" s="92"/>
      <c r="D53" s="96"/>
      <c r="E53" s="20" t="s">
        <v>441</v>
      </c>
      <c r="F53" s="93"/>
      <c r="G53" s="93"/>
      <c r="H53" s="93"/>
    </row>
    <row r="54" spans="1:10" ht="38.2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https://www.silicondesigns.com/quality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1.9">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25">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25">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2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25" hidden="1">
      <c r="A61" s="89"/>
      <c r="B61" s="89"/>
      <c r="C61" s="89"/>
      <c r="D61" s="95"/>
      <c r="E61" s="20"/>
      <c r="F61" s="94"/>
      <c r="G61" s="70"/>
      <c r="H61" s="71"/>
      <c r="I61" s="147"/>
    </row>
    <row r="62" spans="1:10" ht="38.25">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25">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25">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25">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25">
      <c r="A66" s="89" t="s">
        <v>1865</v>
      </c>
      <c r="B66" s="89"/>
      <c r="C66" s="89" t="str">
        <f t="shared" ca="1" si="13"/>
        <v>Complete</v>
      </c>
      <c r="D66" s="95" t="str">
        <f>IF(H66=0,"","Click here to provide smelter information")</f>
        <v/>
      </c>
      <c r="E66" s="20" t="s">
        <v>807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25">
      <c r="A67" s="89" t="s">
        <v>1866</v>
      </c>
      <c r="B67" s="89"/>
      <c r="C67" s="89" t="str">
        <f t="shared" ca="1" si="13"/>
        <v>Complete</v>
      </c>
      <c r="D67" s="95" t="str">
        <f>IF(H67=0,"","Click here to provide smelter information")</f>
        <v/>
      </c>
      <c r="E67" s="20" t="s">
        <v>807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25">
      <c r="A68" s="89" t="s">
        <v>1867</v>
      </c>
      <c r="B68" s="89"/>
      <c r="C68" s="89" t="str">
        <f t="shared" ca="1" si="13"/>
        <v>Complete</v>
      </c>
      <c r="D68" s="95" t="str">
        <f>IF(H68=0,"","Click here to provide smelter information")</f>
        <v/>
      </c>
      <c r="E68" s="20" t="s">
        <v>807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7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2.7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203125" defaultRowHeight="12.4"/>
  <cols>
    <col min="1" max="1" width="3.17578125" style="281" customWidth="1"/>
    <col min="2" max="2" width="39.8203125" style="284" customWidth="1"/>
    <col min="3" max="3" width="39.8203125" style="281" customWidth="1"/>
    <col min="4" max="4" width="58.8203125" style="281" customWidth="1"/>
    <col min="5" max="5" width="1.64453125" style="281" customWidth="1"/>
    <col min="6" max="6" width="9" style="281" customWidth="1"/>
    <col min="7" max="16384" width="8.8203125" style="282"/>
  </cols>
  <sheetData>
    <row r="1" spans="1:6" s="21" customFormat="1" ht="35.1" customHeight="1" thickTop="1">
      <c r="A1" s="378" t="str">
        <f ca="1">OFFSET(L!$C$1,MATCH("Product List"&amp;ADDRESS(ROW(),COLUMN(),4),L!$A:$A,0)-1,SL,,)</f>
        <v>Completion required only if reporting level "Product (or List of Products)" selected on the 'Declaration' worksheet.</v>
      </c>
      <c r="B1" s="379"/>
      <c r="C1" s="379"/>
      <c r="D1" s="379"/>
      <c r="E1" s="118"/>
      <c r="F1"/>
    </row>
    <row r="2" spans="1:6" s="21" customFormat="1" ht="12.75">
      <c r="A2" s="23"/>
      <c r="B2" s="120"/>
      <c r="C2" s="120"/>
      <c r="D2"/>
      <c r="E2" s="24"/>
      <c r="F2"/>
    </row>
    <row r="3" spans="1:6" s="21" customFormat="1" ht="12.75">
      <c r="A3" s="23"/>
      <c r="B3" s="120"/>
      <c r="C3" s="120"/>
      <c r="D3" s="120"/>
      <c r="E3" s="24"/>
      <c r="F3"/>
    </row>
    <row r="4" spans="1:6" s="21" customFormat="1" ht="15.75" customHeight="1">
      <c r="A4" s="23"/>
      <c r="B4" s="377" t="s">
        <v>898</v>
      </c>
      <c r="C4" s="377"/>
      <c r="D4" s="377"/>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c r="C6" s="98"/>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35" customHeight="1" thickBot="1">
      <c r="A2006" s="130"/>
      <c r="B2006" s="380" t="str">
        <f ca="1">OFFSET(L!$C$1,MATCH("General"&amp;"Cpy",L!$A:$A,0)-1,SL,,)</f>
        <v>© 2022 Responsible Minerals Initiative. All rights reserved.</v>
      </c>
      <c r="C2006" s="380"/>
      <c r="D2006" s="380"/>
      <c r="E2006" s="283"/>
    </row>
    <row r="2007" spans="1:5" ht="12.7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203125" defaultRowHeight="12.4"/>
  <cols>
    <col min="1" max="1" width="9.17578125" style="189" bestFit="1" customWidth="1"/>
    <col min="2" max="2" width="42.8203125" style="189" customWidth="1"/>
    <col min="3" max="3" width="63.8203125" style="189" customWidth="1"/>
    <col min="4" max="4" width="25.64453125" style="189" customWidth="1"/>
    <col min="5" max="5" width="12.64453125" style="189" customWidth="1"/>
    <col min="6" max="6" width="12.64453125" style="190" customWidth="1"/>
    <col min="7" max="7" width="15.3515625" style="189" customWidth="1"/>
    <col min="8" max="8" width="23.8203125" style="189" customWidth="1"/>
    <col min="9" max="9" width="28.17578125" style="189" customWidth="1"/>
    <col min="10" max="10" width="48.29296875" style="189" hidden="1" customWidth="1"/>
    <col min="11" max="11" width="49.703125" style="189" hidden="1" customWidth="1"/>
    <col min="12" max="16384" width="8.8203125" style="189"/>
  </cols>
  <sheetData>
    <row r="1" spans="1:11" ht="168.6" customHeight="1">
      <c r="A1" s="3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1"/>
      <c r="C1" s="381"/>
      <c r="D1" s="381"/>
      <c r="E1" s="381"/>
      <c r="F1" s="381"/>
      <c r="G1" s="381"/>
    </row>
    <row r="2" spans="1:11">
      <c r="A2" s="382"/>
      <c r="B2" s="382"/>
      <c r="C2" s="382"/>
      <c r="D2" s="382"/>
      <c r="E2" s="382"/>
      <c r="F2" s="382"/>
      <c r="G2" s="382"/>
      <c r="H2" s="382"/>
      <c r="I2" s="382"/>
    </row>
    <row r="3" spans="1:11">
      <c r="A3" s="382"/>
      <c r="B3" s="382"/>
      <c r="C3" s="382"/>
      <c r="D3" s="382"/>
      <c r="E3" s="382"/>
      <c r="F3" s="382"/>
      <c r="G3" s="382"/>
      <c r="H3" s="382"/>
      <c r="I3" s="382"/>
    </row>
    <row r="4" spans="1:11" s="192" customFormat="1" ht="49.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203125" defaultRowHeight="13.5"/>
  <cols>
    <col min="1" max="1" width="14.64453125" style="155" customWidth="1"/>
    <col min="2" max="2" width="14" style="155" customWidth="1"/>
    <col min="3" max="3" width="6.17578125" style="155" customWidth="1"/>
    <col min="4" max="4" width="56.29296875" style="155" customWidth="1"/>
    <col min="5" max="5" width="53.703125" style="236" customWidth="1"/>
    <col min="6" max="6" width="54.17578125" style="155" customWidth="1"/>
    <col min="7" max="7" width="68.29296875" style="155" customWidth="1"/>
    <col min="8" max="8" width="49.29296875" style="155" customWidth="1"/>
    <col min="9" max="9" width="51.64453125" style="155" customWidth="1"/>
    <col min="10" max="10" width="50.29296875" style="155" customWidth="1"/>
    <col min="11" max="11" width="51.8203125" customWidth="1"/>
    <col min="12" max="12" width="66.8203125" style="260" customWidth="1"/>
    <col min="13" max="13" width="46.17578125" style="109" customWidth="1"/>
    <col min="14" max="15" width="8.8203125" style="109" customWidth="1"/>
    <col min="16" max="16384" width="8.820312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1">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37.5">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0.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0.5">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0.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0.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0.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1">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1">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7.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0.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0.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48.5">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11.4">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0.5">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84.7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10.4">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53.15">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4">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4">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0.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7">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08">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08">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99.75">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64.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199.5">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9">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85.5">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0.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5.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7.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4">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48.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1">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4.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1.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7.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2.7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2.7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49.5">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7.5">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1">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2">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89">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4">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0.5">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02.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24">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48.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48.5">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97">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4.5">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0.5">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7">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7.5">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0.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5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1">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73.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3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48.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7.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08">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9.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08">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7.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48.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08">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0">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56.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1">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2.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02.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5.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0.5">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2.75">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4">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7">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7">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8.5">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2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49.5">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7.1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37.1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8.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8.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7.1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7">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7.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49.5">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7.1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8.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0.5">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8.5">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2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7">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7">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7">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7">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7">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7">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27">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7">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7">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7">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7">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7">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0.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0.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4">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0.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4">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0.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0.5">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0.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0.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0.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4">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4">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4">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4">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7.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7.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7.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7.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67.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67.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67.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67.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67.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67.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4">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67.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0.5">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4">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4">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4">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0.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0.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0.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0.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4">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4">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4">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4.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0.5">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0.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0.5">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0.5">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0.5">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1">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7.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7.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Kati Cole</cp:lastModifiedBy>
  <cp:lastPrinted>2015-04-21T20:47:43Z</cp:lastPrinted>
  <dcterms:created xsi:type="dcterms:W3CDTF">2010-06-21T21:00:23Z</dcterms:created>
  <dcterms:modified xsi:type="dcterms:W3CDTF">2022-12-19T20:53:48Z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